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lko\Downloads\"/>
    </mc:Choice>
  </mc:AlternateContent>
  <bookViews>
    <workbookView xWindow="0" yWindow="0" windowWidth="23040" windowHeight="9192" activeTab="1"/>
  </bookViews>
  <sheets>
    <sheet name=" ШКОЛА +" sheetId="1" r:id="rId1"/>
    <sheet name="САД+" sheetId="2" r:id="rId2"/>
  </sheets>
  <definedNames>
    <definedName name="_xlnm.Print_Area" localSheetId="0">' ШКОЛА +'!$A$1:$G$90</definedName>
  </definedNames>
  <calcPr calcId="162913"/>
</workbook>
</file>

<file path=xl/calcChain.xml><?xml version="1.0" encoding="utf-8"?>
<calcChain xmlns="http://schemas.openxmlformats.org/spreadsheetml/2006/main">
  <c r="F132" i="2" l="1"/>
  <c r="F131" i="2"/>
  <c r="F128" i="2"/>
  <c r="F129" i="2" s="1"/>
  <c r="F125" i="2"/>
  <c r="F124" i="2"/>
  <c r="F123" i="2"/>
  <c r="F122" i="2"/>
  <c r="F126" i="2" s="1"/>
  <c r="F121" i="2"/>
  <c r="F106" i="2"/>
  <c r="F105" i="2"/>
  <c r="F104" i="2"/>
  <c r="F103" i="2"/>
  <c r="F102" i="2"/>
  <c r="F101" i="2"/>
  <c r="F99" i="2" s="1"/>
  <c r="F118" i="2" s="1"/>
  <c r="F100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E14" i="2"/>
  <c r="F13" i="2"/>
  <c r="F61" i="2" s="1"/>
  <c r="E88" i="1"/>
  <c r="F87" i="1"/>
  <c r="P87" i="1" s="1"/>
  <c r="R87" i="1" s="1"/>
  <c r="E87" i="1"/>
  <c r="F84" i="1"/>
  <c r="F83" i="1"/>
  <c r="F82" i="1"/>
  <c r="F81" i="1"/>
  <c r="F80" i="1"/>
  <c r="F79" i="1"/>
  <c r="F78" i="1"/>
  <c r="F77" i="1"/>
  <c r="F76" i="1"/>
  <c r="F75" i="1"/>
  <c r="F85" i="1" s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73" i="1" s="1"/>
  <c r="F48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46" i="1" s="1"/>
  <c r="F17" i="1"/>
  <c r="F16" i="1"/>
  <c r="Q16" i="1" s="1"/>
  <c r="Q46" i="1" s="1"/>
  <c r="E16" i="1"/>
  <c r="F14" i="1"/>
  <c r="E14" i="1" s="1"/>
  <c r="D14" i="1"/>
  <c r="F133" i="2" l="1"/>
  <c r="M75" i="1"/>
  <c r="F89" i="1"/>
  <c r="F90" i="1" s="1"/>
  <c r="C138" i="2" l="1"/>
  <c r="P133" i="2"/>
  <c r="P92" i="1"/>
  <c r="R91" i="1"/>
</calcChain>
</file>

<file path=xl/sharedStrings.xml><?xml version="1.0" encoding="utf-8"?>
<sst xmlns="http://schemas.openxmlformats.org/spreadsheetml/2006/main" count="310" uniqueCount="133">
  <si>
    <t>МУНИЦИПАЛЬНОЕ БЮДЖЕТНОЕ ОБЩЕОБРАЗОВАТЕЛЬНОЕ УЧРЕЖДЕНИЕ 
СРЕДНЯЯ ОБЩЕОБРАЗОВАТЕЛЬНАЯ ШКОЛА № 8                 г. УССУРИЙСКА УССУРИЙСКОГО ГОРОДСКОГО ОКРУГА
692502,  Приморский край, г. Уссурийск, ул. Владивостокское шоссе, 8
Тел.: (4234) 32-69-26, 32-65-55
E-mail:  school8_ussurisk@mail.ru
  ОКПО 28809980, ОГРН 1022500864055
ИНН 251037540 КПП 251101001</t>
  </si>
  <si>
    <t>«Утверждаю»</t>
  </si>
  <si>
    <t>Директор МБОУ СОШ № 8</t>
  </si>
  <si>
    <t xml:space="preserve">______________ Е.П. Бондарчук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</si>
  <si>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05.12.2023г.</t>
  </si>
  <si>
    <t>СМЕТА№1</t>
  </si>
  <si>
    <t>О расходовании средств субвенции на учебные расходы в 2023 году                                                       (с учетом изменений)</t>
  </si>
  <si>
    <t>МБОУ СОШ №8</t>
  </si>
  <si>
    <t>КБК 0702 1500393060 611</t>
  </si>
  <si>
    <t>№ п/п</t>
  </si>
  <si>
    <t>Наименование учебных расходов</t>
  </si>
  <si>
    <t>Ед. изм.</t>
  </si>
  <si>
    <t>Кол-во</t>
  </si>
  <si>
    <t>Цена, руб.</t>
  </si>
  <si>
    <t>Сумма, руб.</t>
  </si>
  <si>
    <t>Код КВР</t>
  </si>
  <si>
    <t>Приобретение основных средств</t>
  </si>
  <si>
    <t>Учебники</t>
  </si>
  <si>
    <t>шт</t>
  </si>
  <si>
    <t>договор есть</t>
  </si>
  <si>
    <t>ОГЭ - лаборатория 2023/ ежегодная комплектация ФИПИ</t>
  </si>
  <si>
    <t>компл</t>
  </si>
  <si>
    <t>Ноутбук HP 255 G8 Ath3050U/8Gb/SSD256Gb/15.6"/FHD</t>
  </si>
  <si>
    <t>11*38700=425700</t>
  </si>
  <si>
    <t>Ноутбук ACD 15S</t>
  </si>
  <si>
    <t>Сканер HP ScanJet Pro</t>
  </si>
  <si>
    <t>Стул ученический нерегулируемый (ш380*г420*в840мм) рост-6 (от 170см), СШ2/1</t>
  </si>
  <si>
    <t>Трехэлементная меловая доска 250х100 см</t>
  </si>
  <si>
    <t>Ель искусственная новогодняя STJ061802 (270см)</t>
  </si>
  <si>
    <t>позитив</t>
  </si>
  <si>
    <t>Портативная аудиосистема JBL</t>
  </si>
  <si>
    <t>AKG WMS40 MINI2 Vocal SET BD US25B/D радиомикрофон с 2 передатчиками</t>
  </si>
  <si>
    <t>Стол Трапеция (1127/600х600х760 мм, ЛДСП, цвет белый, кромка красная, м/к серый)</t>
  </si>
  <si>
    <t xml:space="preserve">Стул  </t>
  </si>
  <si>
    <t>Макет учебно-тренировочной гранаты Ф-1 (облегченный, 410 г)</t>
  </si>
  <si>
    <t>Дозиметр радиоактивности</t>
  </si>
  <si>
    <t>Макет "Простейшее укрытие в разрезе"</t>
  </si>
  <si>
    <t>Макет "Убежище встроенное"</t>
  </si>
  <si>
    <t>Плакаты Организация Гражданской обороны (11 плакатов, А3)</t>
  </si>
  <si>
    <t>Плакаты Огневая подготовка (теория, устройство АК-74 и РПК-74 и др.) (11 плакатов , А3)</t>
  </si>
  <si>
    <t>Плакаты Первая медицинская помощь (11 плакатов, А3)</t>
  </si>
  <si>
    <t>Плакаты Оружие России. Стрелковое оружие, гранатометы, огнеметы (11 плакатов, А3)</t>
  </si>
  <si>
    <t>ПлакатАвтомат5,45ммАК-74М(1пл. 100х70 см)</t>
  </si>
  <si>
    <t>Плакат Оказание первой доврачебной медицинской помощи</t>
  </si>
  <si>
    <t>Федеральный закон «Овоинскойобязанностиивоеннойслужбе».Федеральный закон«О статусе военнослужащих</t>
  </si>
  <si>
    <t>Интерактивное учебное пособие"ОБЖ.Основывоеннойслужбы.10-11 класс"</t>
  </si>
  <si>
    <t>Войсковой прибор химической разведкиВПХР(схранения)</t>
  </si>
  <si>
    <t>Шина для фиксации бедра стракцией типа Дитерихса</t>
  </si>
  <si>
    <t>Тренажер сердечно-легочный и мозговой</t>
  </si>
  <si>
    <t>Шкаф-витрина (1000х1000х500 мм, алюминий, мин.стекло)</t>
  </si>
  <si>
    <t>щт</t>
  </si>
  <si>
    <t>Шкаф 2-створчатый со стеклом (850x450x2010 мм, 4 двери, ЛДСП, цвет: ольха)</t>
  </si>
  <si>
    <t>Шкаф 2-створчатый полуоткрытый (850x450x2010мм, цвет: ольха)</t>
  </si>
  <si>
    <t>Стеллаж</t>
  </si>
  <si>
    <t>Диван для комнаты детских инициатив двухместный</t>
  </si>
  <si>
    <t>Итого:</t>
  </si>
  <si>
    <t>Приобретение материальных запасов</t>
  </si>
  <si>
    <t>Мышь проводная</t>
  </si>
  <si>
    <t>Проводная гарнитура DEXP H-310 черный [2.0, накладные, 20 Гц - 20000 Гц, 32Ω, проводной, кабель - 1.1 м]</t>
  </si>
  <si>
    <t>Костюм химической защиты ОЗК</t>
  </si>
  <si>
    <t>Сумка санитарная сандружинника</t>
  </si>
  <si>
    <t xml:space="preserve">Бланк аттестата об основном общем образовании </t>
  </si>
  <si>
    <t xml:space="preserve">Бланк аттестата об основном общем образовании с отличием </t>
  </si>
  <si>
    <t xml:space="preserve">Бланк приложения к аттестату об основном общем образовании </t>
  </si>
  <si>
    <t xml:space="preserve">Твёрдая обложка к аттестату об основном общем образовании </t>
  </si>
  <si>
    <t xml:space="preserve">Твёрдая обложка к аттестату об основном общем образовании с отличием </t>
  </si>
  <si>
    <t xml:space="preserve">Бланк аттестата о среднем общем образовании </t>
  </si>
  <si>
    <t xml:space="preserve">Бланк приложения к аттестату о среднем общем образовании </t>
  </si>
  <si>
    <t xml:space="preserve">Твёрдая обложка к аттестату о среднем общем образовании </t>
  </si>
  <si>
    <t>Похвальные листы «За отличные успехи в учении»</t>
  </si>
  <si>
    <t>Бумага офисная (для ВПР)</t>
  </si>
  <si>
    <t>Мел белый ЮНЛАНДИЯ (Алгем), натуральный, набор 100 штук, квадратный, 229070</t>
  </si>
  <si>
    <t>упаковка</t>
  </si>
  <si>
    <t>35*513=17955</t>
  </si>
  <si>
    <t>Граната для метания (300 г, дерево, металл)</t>
  </si>
  <si>
    <t>Пули для пневматического оружия (4,5 мм, 0.3 г, 550 шт)</t>
  </si>
  <si>
    <t>Компас профессиональный презиционный</t>
  </si>
  <si>
    <t>Лямка носилочная</t>
  </si>
  <si>
    <t>Флаг Красного креста</t>
  </si>
  <si>
    <t>Повязка медсестры белая</t>
  </si>
  <si>
    <t>Визирная линейка</t>
  </si>
  <si>
    <t>Респиратор</t>
  </si>
  <si>
    <t>Противогаз общевойсковой ЕО-62К</t>
  </si>
  <si>
    <t>Прочие услуги</t>
  </si>
  <si>
    <t>Комплекс услуг по защите информации для подключения автоматизированного рабочего места к системе электронного документооборота Directum</t>
  </si>
  <si>
    <t>усл</t>
  </si>
  <si>
    <t xml:space="preserve">Комплекс услуг по защите информации  </t>
  </si>
  <si>
    <t>Право на использование программы для ЭВМ «Мастер скачиваний»  (СУКT-FST)</t>
  </si>
  <si>
    <t xml:space="preserve">DR WEB «для школ» (15ПК 1 файловых сервера)   </t>
  </si>
  <si>
    <t>Лицензия ЭФУ История 10 класс базовый уровень</t>
  </si>
  <si>
    <t>Лицензия ЭФУ История России, 10 класс</t>
  </si>
  <si>
    <t>Лицензия ЭФУ Всеобщая история, 10 класс</t>
  </si>
  <si>
    <t>Лицензия ЭФУ История 11 класс базовый уровень</t>
  </si>
  <si>
    <t>Лицензия ЭФУ История России, 11 класс</t>
  </si>
  <si>
    <t>Лицензия ЭФУ Всеобщая история, 11 класс</t>
  </si>
  <si>
    <t>Услуги по содержанию имущества</t>
  </si>
  <si>
    <t>Заправка катриджей</t>
  </si>
  <si>
    <t>Восстановление картриджа</t>
  </si>
  <si>
    <t>Всего:</t>
  </si>
  <si>
    <t>выделено</t>
  </si>
  <si>
    <t>по лимитам</t>
  </si>
  <si>
    <t>разница</t>
  </si>
  <si>
    <t>остаток</t>
  </si>
  <si>
    <t>по смете</t>
  </si>
  <si>
    <t>__________________Е.П.Бондарчук</t>
  </si>
  <si>
    <t>Уточненная смета</t>
  </si>
  <si>
    <t>О расходовании средств субвенции на учебные расходы                                                                                   (дошкольное отделение)  в 2023 году</t>
  </si>
  <si>
    <t xml:space="preserve">Аудиосистема </t>
  </si>
  <si>
    <t>Ширмы трансформеры для сюжетно- ролевых игр</t>
  </si>
  <si>
    <t>Стол со скамьями и навесом</t>
  </si>
  <si>
    <t>Игровой набор "Дары Фребеля"</t>
  </si>
  <si>
    <t>Бумага акварельная</t>
  </si>
  <si>
    <t>набор</t>
  </si>
  <si>
    <t>Цветная бумага А 4</t>
  </si>
  <si>
    <t>пачка</t>
  </si>
  <si>
    <t>Контейнеры для хранения конструктора и игрушек пластмасовый</t>
  </si>
  <si>
    <t>Клей-карандаш</t>
  </si>
  <si>
    <t>Степлер №10</t>
  </si>
  <si>
    <t>Скобы для степлера №10</t>
  </si>
  <si>
    <t>Бумага для принтера</t>
  </si>
  <si>
    <t>Карандаши цветные 6 цв.</t>
  </si>
  <si>
    <t>Карандаш ч/г</t>
  </si>
  <si>
    <t>Ручка шарикова</t>
  </si>
  <si>
    <t>Ластик</t>
  </si>
  <si>
    <t>Цветная бумага для принтера</t>
  </si>
  <si>
    <t>Точилка</t>
  </si>
  <si>
    <t>Гуашь 6 цв.</t>
  </si>
  <si>
    <t>Альбом 40 л.</t>
  </si>
  <si>
    <t>Спортинвентарь</t>
  </si>
  <si>
    <t>пар</t>
  </si>
  <si>
    <t>.</t>
  </si>
  <si>
    <t xml:space="preserve"> Итого:</t>
  </si>
  <si>
    <t>Услуги связи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</si>
</sst>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Times New Roman"/>
    </font>
    <font>
      <sz val="13.5"/>
      <color theme="1"/>
      <name val="Times New Roman"/>
    </font>
    <font>
      <sz val="8"/>
      <color theme="1"/>
      <name val="Times New Roman"/>
    </font>
    <font>
      <sz val="13.5"/>
      <color theme="1"/>
      <name val="Calibri"/>
      <scheme val="minor"/>
    </font>
    <font>
      <b/>
      <sz val="13.5"/>
      <color theme="1"/>
      <name val="Times New Roman"/>
    </font>
    <font>
      <u/>
      <sz val="13.5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theme="1"/>
      <name val="Calibri"/>
      <scheme val="minor"/>
    </font>
    <font>
      <sz val="12"/>
      <color rgb="FF000000"/>
      <name val="Times New Roman"/>
    </font>
    <font>
      <sz val="12"/>
      <color rgb="FF2B3233"/>
      <name val="Times New Roman"/>
    </font>
    <font>
      <sz val="12"/>
      <color rgb="FF111111"/>
      <name val="Times New Roman"/>
    </font>
    <font>
      <sz val="12"/>
      <color rgb="FF001A34"/>
      <name val="Times New Roman"/>
    </font>
    <font>
      <sz val="11"/>
      <color rgb="FF111111"/>
      <name val="Arial"/>
    </font>
    <font>
      <sz val="11"/>
      <color theme="0"/>
      <name val="Calibri"/>
      <scheme val="minor"/>
    </font>
    <font>
      <sz val="11"/>
      <name val="Calibri"/>
    </font>
    <font>
      <sz val="11"/>
      <color theme="1"/>
      <name val="Times New Roman"/>
    </font>
    <font>
      <i/>
      <sz val="12"/>
      <color theme="1"/>
      <name val="Times New Roman"/>
    </font>
    <font>
      <b/>
      <i/>
      <sz val="12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5117038483843"/>
        <bgColor indexed="6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0" fontId="2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wrapText="1"/>
    </xf>
    <xf numFmtId="0" fontId="7" fillId="0" borderId="0" xfId="0" applyNumberFormat="1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/>
    <xf numFmtId="4" fontId="1" fillId="0" borderId="0" xfId="0" applyNumberFormat="1" applyFont="1"/>
    <xf numFmtId="0" fontId="8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/>
    <xf numFmtId="2" fontId="8" fillId="2" borderId="1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/>
    <xf numFmtId="0" fontId="11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/>
    <xf numFmtId="0" fontId="12" fillId="0" borderId="1" xfId="0" applyNumberFormat="1" applyFont="1" applyBorder="1" applyAlignment="1">
      <alignment wrapText="1"/>
    </xf>
    <xf numFmtId="0" fontId="8" fillId="0" borderId="1" xfId="0" applyNumberFormat="1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left" vertical="center" wrapText="1"/>
    </xf>
    <xf numFmtId="2" fontId="1" fillId="3" borderId="0" xfId="0" applyNumberFormat="1" applyFont="1" applyFill="1"/>
    <xf numFmtId="0" fontId="14" fillId="0" borderId="0" xfId="0" applyNumberFormat="1" applyFont="1" applyAlignment="1">
      <alignment vertical="center" wrapText="1"/>
    </xf>
    <xf numFmtId="3" fontId="15" fillId="0" borderId="1" xfId="0" applyNumberFormat="1" applyFont="1" applyBorder="1" applyAlignment="1">
      <alignment horizontal="center" vertical="center"/>
    </xf>
    <xf numFmtId="4" fontId="1" fillId="3" borderId="0" xfId="0" applyNumberFormat="1" applyFont="1" applyFill="1"/>
    <xf numFmtId="4" fontId="9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2" fontId="8" fillId="0" borderId="1" xfId="0" applyNumberFormat="1" applyFont="1" applyBorder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4" fontId="1" fillId="5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right"/>
    </xf>
    <xf numFmtId="0" fontId="1" fillId="5" borderId="0" xfId="0" applyNumberFormat="1" applyFont="1" applyFill="1"/>
    <xf numFmtId="4" fontId="16" fillId="2" borderId="0" xfId="0" applyNumberFormat="1" applyFont="1" applyFill="1"/>
    <xf numFmtId="4" fontId="1" fillId="2" borderId="0" xfId="0" applyNumberFormat="1" applyFont="1" applyFill="1"/>
    <xf numFmtId="2" fontId="9" fillId="0" borderId="1" xfId="0" applyNumberFormat="1" applyFont="1" applyBorder="1" applyAlignment="1">
      <alignment horizontal="right" vertical="center" wrapText="1"/>
    </xf>
    <xf numFmtId="2" fontId="9" fillId="0" borderId="2" xfId="0" applyNumberFormat="1" applyFont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wrapText="1"/>
    </xf>
    <xf numFmtId="1" fontId="9" fillId="0" borderId="4" xfId="0" applyNumberFormat="1" applyFont="1" applyBorder="1" applyAlignment="1">
      <alignment horizontal="center" wrapText="1"/>
    </xf>
    <xf numFmtId="1" fontId="9" fillId="0" borderId="5" xfId="0" applyNumberFormat="1" applyFont="1" applyBorder="1" applyAlignment="1">
      <alignment horizontal="center" wrapText="1"/>
    </xf>
    <xf numFmtId="0" fontId="1" fillId="2" borderId="0" xfId="0" applyNumberFormat="1" applyFont="1" applyFill="1" applyAlignment="1">
      <alignment horizontal="right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8" fillId="0" borderId="8" xfId="0" applyNumberFormat="1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7" fillId="0" borderId="1" xfId="0" applyNumberFormat="1" applyFont="1" applyBorder="1"/>
    <xf numFmtId="0" fontId="1" fillId="0" borderId="1" xfId="0" applyNumberFormat="1" applyFont="1" applyBorder="1"/>
    <xf numFmtId="0" fontId="1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0" fontId="8" fillId="6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wrapText="1"/>
    </xf>
    <xf numFmtId="0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/>
    </xf>
    <xf numFmtId="0" fontId="10" fillId="0" borderId="0" xfId="0" applyNumberFormat="1" applyFont="1"/>
    <xf numFmtId="4" fontId="8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7"/>
  <sheetViews>
    <sheetView workbookViewId="0"/>
  </sheetViews>
  <sheetFormatPr defaultColWidth="9.109375" defaultRowHeight="14.4" x14ac:dyDescent="0.3"/>
  <cols>
    <col min="1" max="1" width="6" customWidth="1"/>
    <col min="2" max="2" width="45.33203125" customWidth="1"/>
    <col min="3" max="3" width="12.44140625" customWidth="1"/>
    <col min="4" max="4" width="9.33203125" bestFit="1" customWidth="1"/>
    <col min="5" max="5" width="14.44140625" bestFit="1" customWidth="1"/>
    <col min="6" max="6" width="15" customWidth="1"/>
    <col min="8" max="8" width="17.44140625" hidden="1" customWidth="1"/>
    <col min="9" max="9" width="14.88671875" hidden="1" customWidth="1"/>
    <col min="10" max="13" width="9.109375" hidden="1" customWidth="1"/>
    <col min="14" max="14" width="10" hidden="1" customWidth="1"/>
    <col min="15" max="15" width="12" hidden="1" customWidth="1"/>
    <col min="16" max="17" width="11.44140625" hidden="1" customWidth="1"/>
    <col min="18" max="18" width="10" hidden="1" customWidth="1"/>
    <col min="19" max="19" width="50.33203125" hidden="1" customWidth="1"/>
    <col min="20" max="20" width="2.88671875" customWidth="1"/>
    <col min="21" max="21" width="9.109375" customWidth="1"/>
    <col min="22" max="22" width="20.109375" customWidth="1"/>
  </cols>
  <sheetData>
    <row r="1" spans="1:22" ht="17.25" customHeight="1" x14ac:dyDescent="0.3">
      <c r="B1" s="73" t="s">
        <v>0</v>
      </c>
      <c r="E1" s="2" t="s">
        <v>1</v>
      </c>
    </row>
    <row r="2" spans="1:22" ht="10.5" customHeight="1" x14ac:dyDescent="0.3">
      <c r="B2" s="73"/>
      <c r="E2" s="3"/>
    </row>
    <row r="3" spans="1:22" ht="18" x14ac:dyDescent="0.3">
      <c r="B3" s="73"/>
      <c r="E3" s="2" t="s">
        <v>2</v>
      </c>
    </row>
    <row r="4" spans="1:22" ht="83.25" customHeight="1" x14ac:dyDescent="0.3">
      <c r="B4" s="73"/>
      <c r="E4" s="71" t="s">
        <v>3</v>
      </c>
      <c r="F4" s="71"/>
      <c r="G4" s="71"/>
    </row>
    <row r="5" spans="1:22" ht="18" x14ac:dyDescent="0.3">
      <c r="A5" s="4"/>
      <c r="B5" s="73"/>
      <c r="E5" s="72" t="s">
        <v>4</v>
      </c>
      <c r="F5" s="72"/>
      <c r="G5" s="72"/>
    </row>
    <row r="6" spans="1:22" ht="12.75" customHeight="1" x14ac:dyDescent="0.3">
      <c r="A6" s="4"/>
      <c r="B6" s="1"/>
      <c r="E6" s="5"/>
      <c r="F6" s="5"/>
      <c r="G6" s="5"/>
    </row>
    <row r="7" spans="1:22" ht="15" customHeight="1" x14ac:dyDescent="0.3">
      <c r="B7" s="74" t="s">
        <v>5</v>
      </c>
      <c r="C7" s="74"/>
      <c r="D7" s="74"/>
      <c r="E7" s="74"/>
      <c r="F7" s="74"/>
      <c r="G7" s="6"/>
    </row>
    <row r="8" spans="1:22" ht="34.5" customHeight="1" x14ac:dyDescent="0.3">
      <c r="B8" s="71" t="s">
        <v>6</v>
      </c>
      <c r="C8" s="71"/>
      <c r="D8" s="71"/>
      <c r="E8" s="71"/>
      <c r="F8" s="71"/>
      <c r="G8" s="7"/>
      <c r="S8" s="8"/>
    </row>
    <row r="9" spans="1:22" ht="21.75" customHeight="1" x14ac:dyDescent="0.3">
      <c r="B9" s="75" t="s">
        <v>7</v>
      </c>
      <c r="C9" s="75"/>
      <c r="D9" s="75"/>
      <c r="E9" s="75"/>
      <c r="F9" s="75"/>
      <c r="G9" s="9"/>
      <c r="S9" s="8"/>
    </row>
    <row r="10" spans="1:22" ht="15" customHeight="1" x14ac:dyDescent="0.3">
      <c r="B10" s="75" t="s">
        <v>8</v>
      </c>
      <c r="C10" s="75"/>
      <c r="D10" s="75"/>
      <c r="E10" s="75"/>
      <c r="F10" s="75"/>
      <c r="G10" s="9"/>
      <c r="S10" s="8"/>
    </row>
    <row r="11" spans="1:22" ht="10.5" customHeight="1" x14ac:dyDescent="0.3">
      <c r="S11" s="8"/>
    </row>
    <row r="12" spans="1:22" ht="30" customHeight="1" x14ac:dyDescent="0.3">
      <c r="A12" s="10" t="s">
        <v>9</v>
      </c>
      <c r="B12" s="10" t="s">
        <v>10</v>
      </c>
      <c r="C12" s="10" t="s">
        <v>11</v>
      </c>
      <c r="D12" s="10" t="s">
        <v>12</v>
      </c>
      <c r="E12" s="10" t="s">
        <v>13</v>
      </c>
      <c r="F12" s="10" t="s">
        <v>14</v>
      </c>
      <c r="G12" s="10" t="s">
        <v>15</v>
      </c>
      <c r="S12" s="8"/>
    </row>
    <row r="13" spans="1:22" ht="20.25" customHeight="1" x14ac:dyDescent="0.3">
      <c r="A13" s="68" t="s">
        <v>16</v>
      </c>
      <c r="B13" s="69"/>
      <c r="C13" s="69"/>
      <c r="D13" s="69"/>
      <c r="E13" s="69"/>
      <c r="F13" s="69"/>
      <c r="G13" s="70"/>
      <c r="S13" s="8"/>
    </row>
    <row r="14" spans="1:22" ht="15.6" x14ac:dyDescent="0.3">
      <c r="A14" s="11">
        <v>1</v>
      </c>
      <c r="B14" s="12" t="s">
        <v>17</v>
      </c>
      <c r="C14" s="10" t="s">
        <v>18</v>
      </c>
      <c r="D14" s="10">
        <f>2538+63+60+2</f>
        <v>2663</v>
      </c>
      <c r="E14" s="13">
        <f>F14/D14</f>
        <v>591.06019526849411</v>
      </c>
      <c r="F14" s="13">
        <f>1489233.9+43674.4+41085+1913.92-1913.92</f>
        <v>1573993.2999999998</v>
      </c>
      <c r="G14" s="55">
        <v>244</v>
      </c>
      <c r="H14" t="s">
        <v>19</v>
      </c>
      <c r="O14" s="14"/>
      <c r="Q14" s="15"/>
      <c r="S14" s="8"/>
    </row>
    <row r="15" spans="1:22" ht="31.2" x14ac:dyDescent="0.3">
      <c r="A15" s="11">
        <v>2</v>
      </c>
      <c r="B15" s="16" t="s">
        <v>20</v>
      </c>
      <c r="C15" s="11" t="s">
        <v>21</v>
      </c>
      <c r="D15" s="11">
        <v>3</v>
      </c>
      <c r="E15" s="17">
        <v>45821.67</v>
      </c>
      <c r="F15" s="13">
        <v>137465</v>
      </c>
      <c r="G15" s="56"/>
      <c r="H15" t="s">
        <v>19</v>
      </c>
      <c r="M15" s="18"/>
      <c r="O15" s="76"/>
      <c r="P15" s="76"/>
      <c r="Q15" s="76"/>
      <c r="S15" s="8"/>
      <c r="T15" s="15"/>
    </row>
    <row r="16" spans="1:22" ht="31.2" x14ac:dyDescent="0.3">
      <c r="A16" s="11">
        <v>3</v>
      </c>
      <c r="B16" s="12" t="s">
        <v>22</v>
      </c>
      <c r="C16" s="19" t="s">
        <v>18</v>
      </c>
      <c r="D16" s="11">
        <v>11</v>
      </c>
      <c r="E16" s="19">
        <f>F16/D16</f>
        <v>38700</v>
      </c>
      <c r="F16" s="13">
        <f>425700</f>
        <v>425700</v>
      </c>
      <c r="G16" s="56"/>
      <c r="M16" s="18"/>
      <c r="Q16" s="20">
        <f>F16-425700</f>
        <v>0</v>
      </c>
      <c r="S16" t="s">
        <v>23</v>
      </c>
      <c r="V16">
        <v>267245.40000000002</v>
      </c>
    </row>
    <row r="17" spans="1:19" ht="15.6" x14ac:dyDescent="0.3">
      <c r="A17" s="11">
        <v>4</v>
      </c>
      <c r="B17" s="12" t="s">
        <v>24</v>
      </c>
      <c r="C17" s="19" t="s">
        <v>18</v>
      </c>
      <c r="D17" s="11">
        <v>5</v>
      </c>
      <c r="E17" s="19">
        <v>43500</v>
      </c>
      <c r="F17" s="13">
        <f t="shared" ref="F17:F45" si="0">D17*E17</f>
        <v>217500</v>
      </c>
      <c r="G17" s="56"/>
      <c r="M17" s="18"/>
      <c r="Q17" s="20"/>
    </row>
    <row r="18" spans="1:19" ht="15.6" x14ac:dyDescent="0.3">
      <c r="A18" s="11">
        <v>5</v>
      </c>
      <c r="B18" s="12" t="s">
        <v>25</v>
      </c>
      <c r="C18" s="19" t="s">
        <v>18</v>
      </c>
      <c r="D18" s="11">
        <v>1</v>
      </c>
      <c r="E18" s="19">
        <v>63999</v>
      </c>
      <c r="F18" s="13">
        <f t="shared" si="0"/>
        <v>63999</v>
      </c>
      <c r="G18" s="56"/>
      <c r="M18" s="18"/>
      <c r="Q18" s="20"/>
    </row>
    <row r="19" spans="1:19" ht="46.8" x14ac:dyDescent="0.3">
      <c r="A19" s="11">
        <v>6</v>
      </c>
      <c r="B19" s="21" t="s">
        <v>26</v>
      </c>
      <c r="C19" s="10" t="s">
        <v>18</v>
      </c>
      <c r="D19" s="10">
        <v>60</v>
      </c>
      <c r="E19" s="13">
        <v>2000</v>
      </c>
      <c r="F19" s="13">
        <f t="shared" si="0"/>
        <v>120000</v>
      </c>
      <c r="G19" s="56"/>
      <c r="M19" s="18"/>
    </row>
    <row r="20" spans="1:19" ht="15.6" x14ac:dyDescent="0.3">
      <c r="A20" s="11">
        <v>7</v>
      </c>
      <c r="B20" s="22" t="s">
        <v>27</v>
      </c>
      <c r="C20" s="10" t="s">
        <v>18</v>
      </c>
      <c r="D20" s="10">
        <v>2</v>
      </c>
      <c r="E20" s="13">
        <v>33000</v>
      </c>
      <c r="F20" s="13">
        <f t="shared" si="0"/>
        <v>66000</v>
      </c>
      <c r="G20" s="56"/>
      <c r="M20" s="18"/>
      <c r="Q20" s="15"/>
      <c r="S20">
        <v>33000</v>
      </c>
    </row>
    <row r="21" spans="1:19" ht="31.2" x14ac:dyDescent="0.3">
      <c r="A21" s="11">
        <v>8</v>
      </c>
      <c r="B21" s="23" t="s">
        <v>28</v>
      </c>
      <c r="C21" s="10" t="s">
        <v>18</v>
      </c>
      <c r="D21" s="10">
        <v>1</v>
      </c>
      <c r="E21" s="13">
        <v>55000</v>
      </c>
      <c r="F21" s="13">
        <f t="shared" si="0"/>
        <v>55000</v>
      </c>
      <c r="G21" s="56"/>
      <c r="H21" t="s">
        <v>29</v>
      </c>
      <c r="M21" s="18"/>
      <c r="Q21" s="15"/>
      <c r="S21">
        <v>55000</v>
      </c>
    </row>
    <row r="22" spans="1:19" ht="15.6" x14ac:dyDescent="0.3">
      <c r="A22" s="11">
        <v>9</v>
      </c>
      <c r="B22" s="23" t="s">
        <v>30</v>
      </c>
      <c r="C22" s="10" t="s">
        <v>18</v>
      </c>
      <c r="D22" s="10">
        <v>1</v>
      </c>
      <c r="E22" s="13">
        <v>35650</v>
      </c>
      <c r="F22" s="13">
        <f t="shared" si="0"/>
        <v>35650</v>
      </c>
      <c r="G22" s="56"/>
      <c r="H22" t="s">
        <v>29</v>
      </c>
      <c r="Q22" s="15"/>
    </row>
    <row r="23" spans="1:19" ht="31.2" hidden="1" x14ac:dyDescent="0.3">
      <c r="A23" s="11">
        <v>10</v>
      </c>
      <c r="B23" s="24" t="s">
        <v>31</v>
      </c>
      <c r="C23" s="10" t="s">
        <v>18</v>
      </c>
      <c r="D23" s="10"/>
      <c r="E23" s="25"/>
      <c r="F23" s="13">
        <f t="shared" si="0"/>
        <v>0</v>
      </c>
      <c r="G23" s="56"/>
      <c r="H23" t="s">
        <v>29</v>
      </c>
      <c r="Q23" s="15"/>
    </row>
    <row r="24" spans="1:19" ht="46.8" x14ac:dyDescent="0.3">
      <c r="A24" s="11">
        <v>10</v>
      </c>
      <c r="B24" s="26" t="s">
        <v>32</v>
      </c>
      <c r="C24" s="27" t="s">
        <v>18</v>
      </c>
      <c r="D24" s="27">
        <v>12</v>
      </c>
      <c r="E24" s="27">
        <v>4000</v>
      </c>
      <c r="F24" s="13">
        <f t="shared" si="0"/>
        <v>48000</v>
      </c>
      <c r="G24" s="56"/>
      <c r="M24" s="18"/>
    </row>
    <row r="25" spans="1:19" ht="15.6" x14ac:dyDescent="0.3">
      <c r="A25" s="11">
        <v>11</v>
      </c>
      <c r="B25" s="26" t="s">
        <v>33</v>
      </c>
      <c r="C25" s="27" t="s">
        <v>18</v>
      </c>
      <c r="D25" s="27">
        <v>12</v>
      </c>
      <c r="E25" s="27">
        <v>4100</v>
      </c>
      <c r="F25" s="13">
        <f t="shared" si="0"/>
        <v>49200</v>
      </c>
      <c r="G25" s="56"/>
      <c r="M25" s="18"/>
    </row>
    <row r="26" spans="1:19" ht="31.2" x14ac:dyDescent="0.3">
      <c r="A26" s="11">
        <v>12</v>
      </c>
      <c r="B26" s="26" t="s">
        <v>34</v>
      </c>
      <c r="C26" s="27" t="s">
        <v>18</v>
      </c>
      <c r="D26" s="27">
        <v>10</v>
      </c>
      <c r="E26" s="27">
        <v>2009</v>
      </c>
      <c r="F26" s="13">
        <f t="shared" si="0"/>
        <v>20090</v>
      </c>
      <c r="G26" s="56"/>
      <c r="M26" s="18"/>
    </row>
    <row r="27" spans="1:19" ht="15.6" x14ac:dyDescent="0.3">
      <c r="A27" s="11">
        <v>13</v>
      </c>
      <c r="B27" s="26" t="s">
        <v>35</v>
      </c>
      <c r="C27" s="27" t="s">
        <v>18</v>
      </c>
      <c r="D27" s="27">
        <v>1</v>
      </c>
      <c r="E27" s="27">
        <v>14000</v>
      </c>
      <c r="F27" s="13">
        <f t="shared" si="0"/>
        <v>14000</v>
      </c>
      <c r="G27" s="56"/>
      <c r="M27" s="18"/>
    </row>
    <row r="28" spans="1:19" ht="15.6" x14ac:dyDescent="0.3">
      <c r="A28" s="11">
        <v>14</v>
      </c>
      <c r="B28" s="26" t="s">
        <v>36</v>
      </c>
      <c r="C28" s="27" t="s">
        <v>18</v>
      </c>
      <c r="D28" s="27">
        <v>1</v>
      </c>
      <c r="E28" s="27">
        <v>25200</v>
      </c>
      <c r="F28" s="13">
        <f t="shared" si="0"/>
        <v>25200</v>
      </c>
      <c r="G28" s="56"/>
      <c r="M28" s="18"/>
    </row>
    <row r="29" spans="1:19" ht="15.6" x14ac:dyDescent="0.3">
      <c r="A29" s="11">
        <v>15</v>
      </c>
      <c r="B29" s="26" t="s">
        <v>37</v>
      </c>
      <c r="C29" s="27" t="s">
        <v>18</v>
      </c>
      <c r="D29" s="27">
        <v>1</v>
      </c>
      <c r="E29" s="27">
        <v>34800</v>
      </c>
      <c r="F29" s="13">
        <f t="shared" si="0"/>
        <v>34800</v>
      </c>
      <c r="G29" s="56"/>
      <c r="M29" s="18"/>
    </row>
    <row r="30" spans="1:19" ht="31.2" x14ac:dyDescent="0.3">
      <c r="A30" s="11">
        <v>16</v>
      </c>
      <c r="B30" s="26" t="s">
        <v>38</v>
      </c>
      <c r="C30" s="27" t="s">
        <v>21</v>
      </c>
      <c r="D30" s="27">
        <v>1</v>
      </c>
      <c r="E30" s="27">
        <v>747</v>
      </c>
      <c r="F30" s="13">
        <f t="shared" si="0"/>
        <v>747</v>
      </c>
      <c r="G30" s="56"/>
      <c r="M30" s="18"/>
    </row>
    <row r="31" spans="1:19" ht="46.8" x14ac:dyDescent="0.3">
      <c r="A31" s="11">
        <v>17</v>
      </c>
      <c r="B31" s="28" t="s">
        <v>39</v>
      </c>
      <c r="C31" s="27" t="s">
        <v>21</v>
      </c>
      <c r="D31" s="27">
        <v>1</v>
      </c>
      <c r="E31" s="27">
        <v>747</v>
      </c>
      <c r="F31" s="13">
        <f t="shared" si="0"/>
        <v>747</v>
      </c>
      <c r="G31" s="56"/>
      <c r="M31" s="18"/>
    </row>
    <row r="32" spans="1:19" ht="31.2" x14ac:dyDescent="0.3">
      <c r="A32" s="11">
        <v>18</v>
      </c>
      <c r="B32" s="26" t="s">
        <v>40</v>
      </c>
      <c r="C32" s="27" t="s">
        <v>21</v>
      </c>
      <c r="D32" s="27">
        <v>1</v>
      </c>
      <c r="E32" s="27">
        <v>786</v>
      </c>
      <c r="F32" s="13">
        <f t="shared" si="0"/>
        <v>786</v>
      </c>
      <c r="G32" s="56"/>
      <c r="M32" s="18"/>
    </row>
    <row r="33" spans="1:19" ht="46.8" x14ac:dyDescent="0.3">
      <c r="A33" s="11">
        <v>19</v>
      </c>
      <c r="B33" s="26" t="s">
        <v>41</v>
      </c>
      <c r="C33" s="27" t="s">
        <v>21</v>
      </c>
      <c r="D33" s="27">
        <v>1</v>
      </c>
      <c r="E33" s="27">
        <v>747</v>
      </c>
      <c r="F33" s="13">
        <f t="shared" si="0"/>
        <v>747</v>
      </c>
      <c r="G33" s="56"/>
      <c r="M33" s="18"/>
    </row>
    <row r="34" spans="1:19" ht="31.2" x14ac:dyDescent="0.3">
      <c r="A34" s="11">
        <v>20</v>
      </c>
      <c r="B34" s="26" t="s">
        <v>42</v>
      </c>
      <c r="C34" s="27" t="s">
        <v>21</v>
      </c>
      <c r="D34" s="27">
        <v>1</v>
      </c>
      <c r="E34" s="27">
        <v>599</v>
      </c>
      <c r="F34" s="13">
        <f t="shared" si="0"/>
        <v>599</v>
      </c>
      <c r="G34" s="56"/>
      <c r="M34" s="18"/>
    </row>
    <row r="35" spans="1:19" ht="31.2" x14ac:dyDescent="0.3">
      <c r="A35" s="11">
        <v>21</v>
      </c>
      <c r="B35" s="26" t="s">
        <v>43</v>
      </c>
      <c r="C35" s="27" t="s">
        <v>21</v>
      </c>
      <c r="D35" s="27">
        <v>1</v>
      </c>
      <c r="E35" s="27">
        <v>2800</v>
      </c>
      <c r="F35" s="13">
        <f t="shared" si="0"/>
        <v>2800</v>
      </c>
      <c r="G35" s="56"/>
      <c r="M35" s="18"/>
    </row>
    <row r="36" spans="1:19" ht="62.4" x14ac:dyDescent="0.3">
      <c r="A36" s="11">
        <v>22</v>
      </c>
      <c r="B36" s="26" t="s">
        <v>44</v>
      </c>
      <c r="C36" s="27" t="s">
        <v>18</v>
      </c>
      <c r="D36" s="27">
        <v>15</v>
      </c>
      <c r="E36" s="27">
        <v>199</v>
      </c>
      <c r="F36" s="13">
        <f t="shared" si="0"/>
        <v>2985</v>
      </c>
      <c r="G36" s="56"/>
      <c r="M36" s="18"/>
    </row>
    <row r="37" spans="1:19" ht="46.8" x14ac:dyDescent="0.3">
      <c r="A37" s="11">
        <v>23</v>
      </c>
      <c r="B37" s="26" t="s">
        <v>45</v>
      </c>
      <c r="C37" s="27" t="s">
        <v>18</v>
      </c>
      <c r="D37" s="27">
        <v>1</v>
      </c>
      <c r="E37" s="27">
        <v>16500</v>
      </c>
      <c r="F37" s="13">
        <f t="shared" si="0"/>
        <v>16500</v>
      </c>
      <c r="G37" s="56"/>
      <c r="M37" s="18"/>
    </row>
    <row r="38" spans="1:19" ht="31.2" x14ac:dyDescent="0.3">
      <c r="A38" s="11">
        <v>24</v>
      </c>
      <c r="B38" s="26" t="s">
        <v>46</v>
      </c>
      <c r="C38" s="27" t="s">
        <v>18</v>
      </c>
      <c r="D38" s="27">
        <v>1</v>
      </c>
      <c r="E38" s="27">
        <v>8155</v>
      </c>
      <c r="F38" s="13">
        <f t="shared" si="0"/>
        <v>8155</v>
      </c>
      <c r="G38" s="56"/>
      <c r="M38" s="18"/>
    </row>
    <row r="39" spans="1:19" ht="31.2" x14ac:dyDescent="0.3">
      <c r="A39" s="11">
        <v>25</v>
      </c>
      <c r="B39" s="26" t="s">
        <v>47</v>
      </c>
      <c r="C39" s="27" t="s">
        <v>18</v>
      </c>
      <c r="D39" s="27">
        <v>1</v>
      </c>
      <c r="E39" s="27">
        <v>18500</v>
      </c>
      <c r="F39" s="13">
        <f t="shared" si="0"/>
        <v>18500</v>
      </c>
      <c r="G39" s="56"/>
      <c r="M39" s="18"/>
    </row>
    <row r="40" spans="1:19" ht="15.6" x14ac:dyDescent="0.3">
      <c r="A40" s="11">
        <v>26</v>
      </c>
      <c r="B40" s="26" t="s">
        <v>48</v>
      </c>
      <c r="C40" s="27" t="s">
        <v>18</v>
      </c>
      <c r="D40" s="27">
        <v>1</v>
      </c>
      <c r="E40" s="27">
        <v>105000</v>
      </c>
      <c r="F40" s="13">
        <f t="shared" si="0"/>
        <v>105000</v>
      </c>
      <c r="G40" s="56"/>
      <c r="M40" s="18"/>
    </row>
    <row r="41" spans="1:19" ht="31.2" x14ac:dyDescent="0.3">
      <c r="A41" s="11">
        <v>27</v>
      </c>
      <c r="B41" s="26" t="s">
        <v>49</v>
      </c>
      <c r="C41" s="27" t="s">
        <v>50</v>
      </c>
      <c r="D41" s="27">
        <v>3</v>
      </c>
      <c r="E41" s="27">
        <v>8500</v>
      </c>
      <c r="F41" s="13">
        <f t="shared" si="0"/>
        <v>25500</v>
      </c>
      <c r="G41" s="56"/>
      <c r="M41" s="18"/>
    </row>
    <row r="42" spans="1:19" ht="46.8" x14ac:dyDescent="0.3">
      <c r="A42" s="11">
        <v>28</v>
      </c>
      <c r="B42" s="26" t="s">
        <v>51</v>
      </c>
      <c r="C42" s="27" t="s">
        <v>18</v>
      </c>
      <c r="D42" s="27">
        <v>3</v>
      </c>
      <c r="E42" s="27">
        <v>8500</v>
      </c>
      <c r="F42" s="13">
        <f t="shared" si="0"/>
        <v>25500</v>
      </c>
      <c r="G42" s="56"/>
      <c r="M42" s="18"/>
    </row>
    <row r="43" spans="1:19" ht="31.2" x14ac:dyDescent="0.3">
      <c r="A43" s="11">
        <v>29</v>
      </c>
      <c r="B43" s="26" t="s">
        <v>52</v>
      </c>
      <c r="C43" s="27" t="s">
        <v>18</v>
      </c>
      <c r="D43" s="27">
        <v>1</v>
      </c>
      <c r="E43" s="27">
        <v>8000</v>
      </c>
      <c r="F43" s="13">
        <f t="shared" si="0"/>
        <v>8000</v>
      </c>
      <c r="G43" s="56"/>
      <c r="M43" s="18"/>
    </row>
    <row r="44" spans="1:19" ht="15.6" x14ac:dyDescent="0.3">
      <c r="A44" s="11">
        <v>30</v>
      </c>
      <c r="B44" s="26" t="s">
        <v>53</v>
      </c>
      <c r="C44" s="27" t="s">
        <v>18</v>
      </c>
      <c r="D44" s="27">
        <v>4</v>
      </c>
      <c r="E44" s="27">
        <v>17200</v>
      </c>
      <c r="F44" s="13">
        <f t="shared" si="0"/>
        <v>68800</v>
      </c>
      <c r="G44" s="56"/>
      <c r="M44" s="18"/>
    </row>
    <row r="45" spans="1:19" ht="31.2" x14ac:dyDescent="0.3">
      <c r="A45" s="11">
        <v>31</v>
      </c>
      <c r="B45" s="26" t="s">
        <v>54</v>
      </c>
      <c r="C45" s="27" t="s">
        <v>18</v>
      </c>
      <c r="D45" s="27">
        <v>1</v>
      </c>
      <c r="E45" s="27">
        <v>26000</v>
      </c>
      <c r="F45" s="13">
        <f t="shared" si="0"/>
        <v>26000</v>
      </c>
      <c r="G45" s="56"/>
      <c r="M45" s="18"/>
    </row>
    <row r="46" spans="1:19" ht="15.6" x14ac:dyDescent="0.3">
      <c r="A46" s="62" t="s">
        <v>55</v>
      </c>
      <c r="B46" s="63"/>
      <c r="C46" s="63"/>
      <c r="D46" s="63"/>
      <c r="E46" s="64"/>
      <c r="F46" s="30">
        <f>SUM(F14:F45)</f>
        <v>3197963.3</v>
      </c>
      <c r="G46" s="57"/>
      <c r="H46" s="15"/>
      <c r="I46" s="15"/>
      <c r="Q46" s="15">
        <f>Q14+Q16+Q20+Q21+Q22+Q23</f>
        <v>0</v>
      </c>
    </row>
    <row r="47" spans="1:19" ht="15.6" x14ac:dyDescent="0.3">
      <c r="A47" s="65" t="s">
        <v>56</v>
      </c>
      <c r="B47" s="66"/>
      <c r="C47" s="66"/>
      <c r="D47" s="66"/>
      <c r="E47" s="66"/>
      <c r="F47" s="66"/>
      <c r="G47" s="67"/>
    </row>
    <row r="48" spans="1:19" ht="15.6" x14ac:dyDescent="0.3">
      <c r="A48" s="11">
        <v>32</v>
      </c>
      <c r="B48" s="31" t="s">
        <v>57</v>
      </c>
      <c r="C48" s="19" t="s">
        <v>18</v>
      </c>
      <c r="D48" s="11">
        <v>30</v>
      </c>
      <c r="E48" s="19">
        <v>500</v>
      </c>
      <c r="F48" s="19">
        <f t="shared" ref="F48:F72" si="1">D48*E48</f>
        <v>15000</v>
      </c>
      <c r="G48" s="55">
        <v>244</v>
      </c>
      <c r="M48" s="32"/>
      <c r="S48">
        <v>500</v>
      </c>
    </row>
    <row r="49" spans="1:19" ht="46.8" x14ac:dyDescent="0.3">
      <c r="A49" s="11">
        <v>33</v>
      </c>
      <c r="B49" s="12" t="s">
        <v>58</v>
      </c>
      <c r="C49" s="19" t="s">
        <v>18</v>
      </c>
      <c r="D49" s="11">
        <v>20</v>
      </c>
      <c r="E49" s="19">
        <v>1000</v>
      </c>
      <c r="F49" s="17">
        <f t="shared" si="1"/>
        <v>20000</v>
      </c>
      <c r="G49" s="56"/>
      <c r="M49" s="32"/>
      <c r="S49">
        <v>1000</v>
      </c>
    </row>
    <row r="50" spans="1:19" ht="15.6" x14ac:dyDescent="0.3">
      <c r="A50" s="11">
        <v>34</v>
      </c>
      <c r="B50" s="26" t="s">
        <v>59</v>
      </c>
      <c r="C50" s="27" t="s">
        <v>18</v>
      </c>
      <c r="D50" s="27">
        <v>1</v>
      </c>
      <c r="E50" s="27">
        <v>1500</v>
      </c>
      <c r="F50" s="13">
        <f t="shared" si="1"/>
        <v>1500</v>
      </c>
      <c r="G50" s="56"/>
      <c r="M50" s="18"/>
    </row>
    <row r="51" spans="1:19" ht="15.6" x14ac:dyDescent="0.3">
      <c r="A51" s="11">
        <v>35</v>
      </c>
      <c r="B51" s="26" t="s">
        <v>60</v>
      </c>
      <c r="C51" s="27" t="s">
        <v>18</v>
      </c>
      <c r="D51" s="27">
        <v>1</v>
      </c>
      <c r="E51" s="27">
        <v>4800</v>
      </c>
      <c r="F51" s="13">
        <f t="shared" si="1"/>
        <v>4800</v>
      </c>
      <c r="G51" s="56"/>
      <c r="M51" s="18"/>
    </row>
    <row r="52" spans="1:19" ht="31.2" x14ac:dyDescent="0.3">
      <c r="A52" s="11">
        <v>36</v>
      </c>
      <c r="B52" s="26" t="s">
        <v>61</v>
      </c>
      <c r="C52" s="27" t="s">
        <v>18</v>
      </c>
      <c r="D52" s="10">
        <v>82</v>
      </c>
      <c r="E52" s="27">
        <v>59</v>
      </c>
      <c r="F52" s="27">
        <f t="shared" si="1"/>
        <v>4838</v>
      </c>
      <c r="G52" s="56"/>
      <c r="M52" s="18"/>
    </row>
    <row r="53" spans="1:19" ht="31.2" x14ac:dyDescent="0.3">
      <c r="A53" s="11">
        <v>37</v>
      </c>
      <c r="B53" s="26" t="s">
        <v>62</v>
      </c>
      <c r="C53" s="27" t="s">
        <v>18</v>
      </c>
      <c r="D53" s="10">
        <v>3</v>
      </c>
      <c r="E53" s="27">
        <v>59</v>
      </c>
      <c r="F53" s="27">
        <f t="shared" si="1"/>
        <v>177</v>
      </c>
      <c r="G53" s="56"/>
      <c r="M53" s="18"/>
    </row>
    <row r="54" spans="1:19" ht="31.2" x14ac:dyDescent="0.3">
      <c r="A54" s="11">
        <v>38</v>
      </c>
      <c r="B54" s="26" t="s">
        <v>63</v>
      </c>
      <c r="C54" s="27" t="s">
        <v>18</v>
      </c>
      <c r="D54" s="10">
        <v>80</v>
      </c>
      <c r="E54" s="27">
        <v>62</v>
      </c>
      <c r="F54" s="27">
        <f t="shared" si="1"/>
        <v>4960</v>
      </c>
      <c r="G54" s="56"/>
      <c r="M54" s="18"/>
    </row>
    <row r="55" spans="1:19" ht="31.2" x14ac:dyDescent="0.3">
      <c r="A55" s="11">
        <v>39</v>
      </c>
      <c r="B55" s="26" t="s">
        <v>64</v>
      </c>
      <c r="C55" s="27" t="s">
        <v>18</v>
      </c>
      <c r="D55" s="10">
        <v>87</v>
      </c>
      <c r="E55" s="27">
        <v>139</v>
      </c>
      <c r="F55" s="27">
        <f t="shared" si="1"/>
        <v>12093</v>
      </c>
      <c r="G55" s="56"/>
      <c r="M55" s="18"/>
    </row>
    <row r="56" spans="1:19" ht="31.2" x14ac:dyDescent="0.3">
      <c r="A56" s="11">
        <v>40</v>
      </c>
      <c r="B56" s="26" t="s">
        <v>65</v>
      </c>
      <c r="C56" s="27" t="s">
        <v>18</v>
      </c>
      <c r="D56" s="10">
        <v>3</v>
      </c>
      <c r="E56" s="27">
        <v>139</v>
      </c>
      <c r="F56" s="27">
        <f t="shared" si="1"/>
        <v>417</v>
      </c>
      <c r="G56" s="56"/>
      <c r="M56" s="18"/>
    </row>
    <row r="57" spans="1:19" ht="31.2" x14ac:dyDescent="0.3">
      <c r="A57" s="11">
        <v>41</v>
      </c>
      <c r="B57" s="26" t="s">
        <v>66</v>
      </c>
      <c r="C57" s="27" t="s">
        <v>18</v>
      </c>
      <c r="D57" s="10">
        <v>23</v>
      </c>
      <c r="E57" s="27">
        <v>59</v>
      </c>
      <c r="F57" s="27">
        <f t="shared" si="1"/>
        <v>1357</v>
      </c>
      <c r="G57" s="56"/>
      <c r="M57" s="18"/>
    </row>
    <row r="58" spans="1:19" ht="31.2" x14ac:dyDescent="0.3">
      <c r="A58" s="11">
        <v>42</v>
      </c>
      <c r="B58" s="26" t="s">
        <v>67</v>
      </c>
      <c r="C58" s="27" t="s">
        <v>18</v>
      </c>
      <c r="D58" s="10">
        <v>32</v>
      </c>
      <c r="E58" s="27">
        <v>62</v>
      </c>
      <c r="F58" s="27">
        <f t="shared" si="1"/>
        <v>1984</v>
      </c>
      <c r="G58" s="56"/>
      <c r="M58" s="18"/>
    </row>
    <row r="59" spans="1:19" ht="31.2" x14ac:dyDescent="0.3">
      <c r="A59" s="11">
        <v>43</v>
      </c>
      <c r="B59" s="26" t="s">
        <v>68</v>
      </c>
      <c r="C59" s="27" t="s">
        <v>18</v>
      </c>
      <c r="D59" s="10">
        <v>23</v>
      </c>
      <c r="E59" s="27">
        <v>139</v>
      </c>
      <c r="F59" s="27">
        <f t="shared" si="1"/>
        <v>3197</v>
      </c>
      <c r="G59" s="56"/>
      <c r="M59" s="18"/>
    </row>
    <row r="60" spans="1:19" ht="31.2" x14ac:dyDescent="0.3">
      <c r="A60" s="11">
        <v>44</v>
      </c>
      <c r="B60" s="24" t="s">
        <v>69</v>
      </c>
      <c r="C60" s="27" t="s">
        <v>18</v>
      </c>
      <c r="D60" s="10">
        <v>100</v>
      </c>
      <c r="E60" s="13">
        <v>44</v>
      </c>
      <c r="F60" s="27">
        <f t="shared" si="1"/>
        <v>4400</v>
      </c>
      <c r="G60" s="56"/>
      <c r="M60" s="18"/>
    </row>
    <row r="61" spans="1:19" ht="15.6" x14ac:dyDescent="0.3">
      <c r="A61" s="11">
        <v>45</v>
      </c>
      <c r="B61" s="24" t="s">
        <v>70</v>
      </c>
      <c r="C61" s="27" t="s">
        <v>18</v>
      </c>
      <c r="D61" s="10">
        <v>74</v>
      </c>
      <c r="E61" s="13">
        <v>280.64</v>
      </c>
      <c r="F61" s="27">
        <f t="shared" si="1"/>
        <v>20767.36</v>
      </c>
      <c r="G61" s="56"/>
      <c r="M61" s="18"/>
    </row>
    <row r="62" spans="1:19" ht="15.6" x14ac:dyDescent="0.3">
      <c r="A62" s="11">
        <v>46</v>
      </c>
      <c r="B62" s="24" t="s">
        <v>70</v>
      </c>
      <c r="C62" s="27" t="s">
        <v>18</v>
      </c>
      <c r="D62" s="10">
        <v>1</v>
      </c>
      <c r="E62" s="13">
        <v>281.01</v>
      </c>
      <c r="F62" s="27">
        <f t="shared" si="1"/>
        <v>281.01</v>
      </c>
      <c r="G62" s="56"/>
      <c r="M62" s="18"/>
    </row>
    <row r="63" spans="1:19" ht="46.8" x14ac:dyDescent="0.3">
      <c r="A63" s="11">
        <v>47</v>
      </c>
      <c r="B63" s="33" t="s">
        <v>71</v>
      </c>
      <c r="C63" s="10" t="s">
        <v>72</v>
      </c>
      <c r="D63" s="10">
        <v>35</v>
      </c>
      <c r="E63" s="34">
        <v>513</v>
      </c>
      <c r="F63" s="13">
        <f t="shared" si="1"/>
        <v>17955</v>
      </c>
      <c r="G63" s="56"/>
      <c r="M63" s="18"/>
      <c r="S63" t="s">
        <v>73</v>
      </c>
    </row>
    <row r="64" spans="1:19" ht="15.6" x14ac:dyDescent="0.3">
      <c r="A64" s="11">
        <v>48</v>
      </c>
      <c r="B64" s="26" t="s">
        <v>74</v>
      </c>
      <c r="C64" s="27" t="s">
        <v>18</v>
      </c>
      <c r="D64" s="27">
        <v>10</v>
      </c>
      <c r="E64" s="27">
        <v>915</v>
      </c>
      <c r="F64" s="13">
        <f t="shared" si="1"/>
        <v>9150</v>
      </c>
      <c r="G64" s="56"/>
      <c r="M64" s="18"/>
    </row>
    <row r="65" spans="1:13" ht="31.2" x14ac:dyDescent="0.3">
      <c r="A65" s="11">
        <v>49</v>
      </c>
      <c r="B65" s="26" t="s">
        <v>75</v>
      </c>
      <c r="C65" s="27" t="s">
        <v>18</v>
      </c>
      <c r="D65" s="27">
        <v>4</v>
      </c>
      <c r="E65" s="27">
        <v>425</v>
      </c>
      <c r="F65" s="13">
        <f t="shared" si="1"/>
        <v>1700</v>
      </c>
      <c r="G65" s="56"/>
      <c r="M65" s="18"/>
    </row>
    <row r="66" spans="1:13" ht="15.6" x14ac:dyDescent="0.3">
      <c r="A66" s="11">
        <v>50</v>
      </c>
      <c r="B66" s="26" t="s">
        <v>76</v>
      </c>
      <c r="C66" s="27" t="s">
        <v>18</v>
      </c>
      <c r="D66" s="27">
        <v>10</v>
      </c>
      <c r="E66" s="27">
        <v>1031</v>
      </c>
      <c r="F66" s="13">
        <f t="shared" si="1"/>
        <v>10310</v>
      </c>
      <c r="G66" s="56"/>
      <c r="M66" s="18"/>
    </row>
    <row r="67" spans="1:13" ht="15.6" x14ac:dyDescent="0.3">
      <c r="A67" s="11">
        <v>51</v>
      </c>
      <c r="B67" s="26" t="s">
        <v>77</v>
      </c>
      <c r="C67" s="27" t="s">
        <v>18</v>
      </c>
      <c r="D67" s="27">
        <v>3</v>
      </c>
      <c r="E67" s="27">
        <v>2600</v>
      </c>
      <c r="F67" s="13">
        <f t="shared" si="1"/>
        <v>7800</v>
      </c>
      <c r="G67" s="56"/>
      <c r="M67" s="35"/>
    </row>
    <row r="68" spans="1:13" ht="15.6" x14ac:dyDescent="0.3">
      <c r="A68" s="11">
        <v>52</v>
      </c>
      <c r="B68" s="26" t="s">
        <v>78</v>
      </c>
      <c r="C68" s="27" t="s">
        <v>18</v>
      </c>
      <c r="D68" s="27">
        <v>1</v>
      </c>
      <c r="E68" s="27">
        <v>1869</v>
      </c>
      <c r="F68" s="13">
        <f t="shared" si="1"/>
        <v>1869</v>
      </c>
      <c r="G68" s="56"/>
      <c r="M68" s="18"/>
    </row>
    <row r="69" spans="1:13" ht="15.6" x14ac:dyDescent="0.3">
      <c r="A69" s="11">
        <v>53</v>
      </c>
      <c r="B69" s="26" t="s">
        <v>79</v>
      </c>
      <c r="C69" s="27" t="s">
        <v>18</v>
      </c>
      <c r="D69" s="27">
        <v>15</v>
      </c>
      <c r="E69" s="27">
        <v>215</v>
      </c>
      <c r="F69" s="13">
        <f t="shared" si="1"/>
        <v>3225</v>
      </c>
      <c r="G69" s="56"/>
      <c r="M69" s="18"/>
    </row>
    <row r="70" spans="1:13" ht="15.6" x14ac:dyDescent="0.3">
      <c r="A70" s="11">
        <v>54</v>
      </c>
      <c r="B70" s="26" t="s">
        <v>80</v>
      </c>
      <c r="C70" s="27" t="s">
        <v>18</v>
      </c>
      <c r="D70" s="27">
        <v>2</v>
      </c>
      <c r="E70" s="27">
        <v>1899</v>
      </c>
      <c r="F70" s="13">
        <f t="shared" si="1"/>
        <v>3798</v>
      </c>
      <c r="G70" s="56"/>
      <c r="M70" s="18"/>
    </row>
    <row r="71" spans="1:13" ht="15.6" x14ac:dyDescent="0.3">
      <c r="A71" s="11">
        <v>55</v>
      </c>
      <c r="B71" s="26" t="s">
        <v>81</v>
      </c>
      <c r="C71" s="27" t="s">
        <v>18</v>
      </c>
      <c r="D71" s="27">
        <v>15</v>
      </c>
      <c r="E71" s="27">
        <v>607</v>
      </c>
      <c r="F71" s="13">
        <f t="shared" si="1"/>
        <v>9105</v>
      </c>
      <c r="G71" s="56"/>
      <c r="M71" s="18"/>
    </row>
    <row r="72" spans="1:13" ht="15.6" x14ac:dyDescent="0.3">
      <c r="A72" s="11">
        <v>56</v>
      </c>
      <c r="B72" s="26" t="s">
        <v>82</v>
      </c>
      <c r="C72" s="27" t="s">
        <v>18</v>
      </c>
      <c r="D72" s="27">
        <v>15</v>
      </c>
      <c r="E72" s="27">
        <v>1400</v>
      </c>
      <c r="F72" s="13">
        <f t="shared" si="1"/>
        <v>21000</v>
      </c>
      <c r="G72" s="56"/>
      <c r="M72" s="18"/>
    </row>
    <row r="73" spans="1:13" ht="15.75" customHeight="1" x14ac:dyDescent="0.3">
      <c r="A73" s="62" t="s">
        <v>55</v>
      </c>
      <c r="B73" s="63"/>
      <c r="C73" s="63"/>
      <c r="D73" s="63"/>
      <c r="E73" s="64"/>
      <c r="F73" s="36">
        <f>SUM(F48:F72)</f>
        <v>181683.37</v>
      </c>
      <c r="G73" s="57"/>
      <c r="M73" s="37"/>
    </row>
    <row r="74" spans="1:13" ht="15.75" customHeight="1" x14ac:dyDescent="0.3">
      <c r="A74" s="59" t="s">
        <v>83</v>
      </c>
      <c r="B74" s="60"/>
      <c r="C74" s="60"/>
      <c r="D74" s="60"/>
      <c r="E74" s="60"/>
      <c r="F74" s="60"/>
      <c r="G74" s="61"/>
    </row>
    <row r="75" spans="1:13" ht="62.4" hidden="1" x14ac:dyDescent="0.3">
      <c r="A75" s="11">
        <v>56</v>
      </c>
      <c r="B75" s="24" t="s">
        <v>84</v>
      </c>
      <c r="C75" s="27" t="s">
        <v>85</v>
      </c>
      <c r="D75" s="10"/>
      <c r="E75" s="13"/>
      <c r="F75" s="27">
        <f t="shared" ref="F75:F84" si="2">D75*E75</f>
        <v>0</v>
      </c>
      <c r="G75" s="55">
        <v>244</v>
      </c>
      <c r="M75" s="37">
        <f>F75</f>
        <v>0</v>
      </c>
    </row>
    <row r="76" spans="1:13" ht="15.6" x14ac:dyDescent="0.3">
      <c r="A76" s="11">
        <v>57</v>
      </c>
      <c r="B76" s="24" t="s">
        <v>86</v>
      </c>
      <c r="C76" s="27" t="s">
        <v>85</v>
      </c>
      <c r="D76" s="10">
        <v>1</v>
      </c>
      <c r="E76" s="13">
        <v>30000</v>
      </c>
      <c r="F76" s="27">
        <f t="shared" si="2"/>
        <v>30000</v>
      </c>
      <c r="G76" s="56"/>
      <c r="M76" s="18"/>
    </row>
    <row r="77" spans="1:13" ht="31.2" x14ac:dyDescent="0.3">
      <c r="A77" s="11">
        <v>58</v>
      </c>
      <c r="B77" s="38" t="s">
        <v>87</v>
      </c>
      <c r="C77" s="27" t="s">
        <v>21</v>
      </c>
      <c r="D77" s="27">
        <v>1</v>
      </c>
      <c r="E77" s="27">
        <v>1000</v>
      </c>
      <c r="F77" s="27">
        <f t="shared" si="2"/>
        <v>1000</v>
      </c>
      <c r="G77" s="56"/>
      <c r="M77" s="18"/>
    </row>
    <row r="78" spans="1:13" ht="31.2" x14ac:dyDescent="0.3">
      <c r="A78" s="11">
        <v>59</v>
      </c>
      <c r="B78" s="38" t="s">
        <v>88</v>
      </c>
      <c r="C78" s="27" t="s">
        <v>18</v>
      </c>
      <c r="D78" s="27">
        <v>1</v>
      </c>
      <c r="E78" s="27">
        <v>4500</v>
      </c>
      <c r="F78" s="27">
        <f t="shared" si="2"/>
        <v>4500</v>
      </c>
      <c r="G78" s="56"/>
      <c r="M78" s="18"/>
    </row>
    <row r="79" spans="1:13" ht="31.2" x14ac:dyDescent="0.3">
      <c r="A79" s="11">
        <v>60</v>
      </c>
      <c r="B79" s="38" t="s">
        <v>89</v>
      </c>
      <c r="C79" s="27" t="s">
        <v>18</v>
      </c>
      <c r="D79" s="27">
        <v>1</v>
      </c>
      <c r="E79" s="27">
        <v>318.95999999999998</v>
      </c>
      <c r="F79" s="27">
        <f t="shared" si="2"/>
        <v>318.95999999999998</v>
      </c>
      <c r="G79" s="56"/>
      <c r="M79" s="18"/>
    </row>
    <row r="80" spans="1:13" ht="15.6" x14ac:dyDescent="0.3">
      <c r="A80" s="11">
        <v>61</v>
      </c>
      <c r="B80" s="38" t="s">
        <v>90</v>
      </c>
      <c r="C80" s="27" t="s">
        <v>18</v>
      </c>
      <c r="D80" s="27">
        <v>1</v>
      </c>
      <c r="E80" s="27">
        <v>319</v>
      </c>
      <c r="F80" s="27">
        <f t="shared" si="2"/>
        <v>319</v>
      </c>
      <c r="G80" s="56"/>
      <c r="M80" s="18"/>
    </row>
    <row r="81" spans="1:18" ht="15.6" x14ac:dyDescent="0.3">
      <c r="A81" s="11">
        <v>62</v>
      </c>
      <c r="B81" s="38" t="s">
        <v>91</v>
      </c>
      <c r="C81" s="27" t="s">
        <v>18</v>
      </c>
      <c r="D81" s="27">
        <v>1</v>
      </c>
      <c r="E81" s="27">
        <v>319</v>
      </c>
      <c r="F81" s="27">
        <f t="shared" si="2"/>
        <v>319</v>
      </c>
      <c r="G81" s="56"/>
      <c r="M81" s="18"/>
    </row>
    <row r="82" spans="1:18" ht="31.2" x14ac:dyDescent="0.3">
      <c r="A82" s="11">
        <v>63</v>
      </c>
      <c r="B82" s="38" t="s">
        <v>92</v>
      </c>
      <c r="C82" s="27" t="s">
        <v>18</v>
      </c>
      <c r="D82" s="27">
        <v>1</v>
      </c>
      <c r="E82" s="27">
        <v>318.95999999999998</v>
      </c>
      <c r="F82" s="27">
        <f t="shared" si="2"/>
        <v>318.95999999999998</v>
      </c>
      <c r="G82" s="56"/>
      <c r="M82" s="18"/>
    </row>
    <row r="83" spans="1:18" ht="15.6" x14ac:dyDescent="0.3">
      <c r="A83" s="11">
        <v>64</v>
      </c>
      <c r="B83" s="38" t="s">
        <v>93</v>
      </c>
      <c r="C83" s="27" t="s">
        <v>18</v>
      </c>
      <c r="D83" s="27">
        <v>1</v>
      </c>
      <c r="E83" s="27">
        <v>319</v>
      </c>
      <c r="F83" s="27">
        <f t="shared" si="2"/>
        <v>319</v>
      </c>
      <c r="G83" s="56"/>
      <c r="M83" s="18"/>
    </row>
    <row r="84" spans="1:18" ht="32.25" customHeight="1" x14ac:dyDescent="0.3">
      <c r="A84" s="11">
        <v>65</v>
      </c>
      <c r="B84" s="38" t="s">
        <v>94</v>
      </c>
      <c r="C84" s="27" t="s">
        <v>18</v>
      </c>
      <c r="D84" s="27">
        <v>1</v>
      </c>
      <c r="E84" s="27">
        <v>319</v>
      </c>
      <c r="F84" s="27">
        <f t="shared" si="2"/>
        <v>319</v>
      </c>
      <c r="G84" s="56"/>
      <c r="M84" s="18"/>
    </row>
    <row r="85" spans="1:18" ht="15.75" customHeight="1" x14ac:dyDescent="0.3">
      <c r="A85" s="49" t="s">
        <v>55</v>
      </c>
      <c r="B85" s="50"/>
      <c r="C85" s="50"/>
      <c r="D85" s="50"/>
      <c r="E85" s="51"/>
      <c r="F85" s="29">
        <f>SUM(F75:F84)</f>
        <v>37413.919999999998</v>
      </c>
      <c r="G85" s="57"/>
    </row>
    <row r="86" spans="1:18" ht="15.75" customHeight="1" x14ac:dyDescent="0.3">
      <c r="A86" s="52" t="s">
        <v>95</v>
      </c>
      <c r="B86" s="53"/>
      <c r="C86" s="53"/>
      <c r="D86" s="53"/>
      <c r="E86" s="53"/>
      <c r="F86" s="53"/>
      <c r="G86" s="54"/>
    </row>
    <row r="87" spans="1:18" ht="15.75" customHeight="1" x14ac:dyDescent="0.3">
      <c r="A87" s="11">
        <v>66</v>
      </c>
      <c r="B87" s="26" t="s">
        <v>96</v>
      </c>
      <c r="C87" s="27" t="s">
        <v>18</v>
      </c>
      <c r="D87" s="27">
        <v>22</v>
      </c>
      <c r="E87" s="27">
        <f>F87/D87</f>
        <v>450</v>
      </c>
      <c r="F87" s="13">
        <f>4950+4950</f>
        <v>9900</v>
      </c>
      <c r="G87" s="55">
        <v>244</v>
      </c>
      <c r="M87" s="15"/>
      <c r="P87" s="15">
        <f>F87+F22+F23</f>
        <v>45550</v>
      </c>
      <c r="Q87">
        <v>40999</v>
      </c>
      <c r="R87" s="15">
        <f>P87-Q87</f>
        <v>4551</v>
      </c>
    </row>
    <row r="88" spans="1:18" ht="15.75" customHeight="1" x14ac:dyDescent="0.3">
      <c r="A88" s="11">
        <v>67</v>
      </c>
      <c r="B88" s="26" t="s">
        <v>97</v>
      </c>
      <c r="C88" s="27" t="s">
        <v>18</v>
      </c>
      <c r="D88" s="27">
        <v>1</v>
      </c>
      <c r="E88" s="27">
        <f>F88/D88</f>
        <v>392.41</v>
      </c>
      <c r="F88" s="13">
        <v>392.41</v>
      </c>
      <c r="G88" s="56"/>
      <c r="M88" s="15"/>
      <c r="P88" s="15"/>
      <c r="R88" s="15"/>
    </row>
    <row r="89" spans="1:18" ht="15.75" customHeight="1" x14ac:dyDescent="0.3">
      <c r="A89" s="49" t="s">
        <v>55</v>
      </c>
      <c r="B89" s="50"/>
      <c r="C89" s="50"/>
      <c r="D89" s="50"/>
      <c r="E89" s="51"/>
      <c r="F89" s="29">
        <f>SUM(F87:F88)</f>
        <v>10292.41</v>
      </c>
      <c r="G89" s="57"/>
    </row>
    <row r="90" spans="1:18" ht="17.25" customHeight="1" x14ac:dyDescent="0.3">
      <c r="A90" s="46" t="s">
        <v>98</v>
      </c>
      <c r="B90" s="47"/>
      <c r="C90" s="47"/>
      <c r="D90" s="47"/>
      <c r="E90" s="48"/>
      <c r="F90" s="36">
        <f>F46+F73+F85+F89</f>
        <v>3427353</v>
      </c>
      <c r="G90" s="27"/>
      <c r="N90" t="s">
        <v>99</v>
      </c>
      <c r="P90" s="15">
        <v>3427353</v>
      </c>
    </row>
    <row r="91" spans="1:18" ht="15.6" x14ac:dyDescent="0.3">
      <c r="F91" s="39"/>
      <c r="I91">
        <v>748526</v>
      </c>
      <c r="J91" t="s">
        <v>100</v>
      </c>
      <c r="R91" s="40">
        <f>3427353-F90</f>
        <v>0</v>
      </c>
    </row>
    <row r="92" spans="1:18" x14ac:dyDescent="0.3">
      <c r="N92" t="s">
        <v>101</v>
      </c>
      <c r="P92" s="15">
        <f>P90-F90</f>
        <v>0</v>
      </c>
    </row>
    <row r="93" spans="1:18" x14ac:dyDescent="0.3">
      <c r="D93" s="41"/>
      <c r="E93" s="42"/>
      <c r="F93" s="41"/>
      <c r="Q93" s="43" t="s">
        <v>102</v>
      </c>
    </row>
    <row r="94" spans="1:18" x14ac:dyDescent="0.3">
      <c r="D94" s="41"/>
      <c r="E94" s="41"/>
      <c r="F94" s="44"/>
      <c r="N94" s="15"/>
      <c r="Q94" s="43" t="s">
        <v>103</v>
      </c>
    </row>
    <row r="95" spans="1:18" x14ac:dyDescent="0.3">
      <c r="C95" s="15"/>
      <c r="D95" s="58"/>
      <c r="E95" s="58"/>
      <c r="F95" s="45"/>
      <c r="Q95" s="15"/>
    </row>
    <row r="96" spans="1:18" x14ac:dyDescent="0.3">
      <c r="D96" s="41"/>
      <c r="E96" s="41"/>
      <c r="F96" s="41"/>
    </row>
    <row r="97" spans="4:6" x14ac:dyDescent="0.3">
      <c r="D97" s="41"/>
      <c r="E97" s="41"/>
      <c r="F97" s="41"/>
    </row>
  </sheetData>
  <mergeCells count="22">
    <mergeCell ref="O15:Q15"/>
    <mergeCell ref="B10:F10"/>
    <mergeCell ref="A47:G47"/>
    <mergeCell ref="A46:E46"/>
    <mergeCell ref="G14:G46"/>
    <mergeCell ref="A13:G13"/>
    <mergeCell ref="E4:G4"/>
    <mergeCell ref="E5:G5"/>
    <mergeCell ref="B1:B5"/>
    <mergeCell ref="B7:F7"/>
    <mergeCell ref="B8:F8"/>
    <mergeCell ref="B9:F9"/>
    <mergeCell ref="D95:E95"/>
    <mergeCell ref="A74:G74"/>
    <mergeCell ref="A73:E73"/>
    <mergeCell ref="G75:G85"/>
    <mergeCell ref="G48:G73"/>
    <mergeCell ref="A90:E90"/>
    <mergeCell ref="A89:E89"/>
    <mergeCell ref="A86:G86"/>
    <mergeCell ref="A85:E85"/>
    <mergeCell ref="G87:G89"/>
  </mergeCells>
  <pageMargins left="0.70866137742996205" right="0.70866137742996205" top="0.35433068871498102" bottom="0.35433068871498102" header="0.31496062874794001" footer="0.31496062874794001"/>
  <pageSetup paperSize="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tabSelected="1" topLeftCell="A61" workbookViewId="0">
      <selection activeCell="Q67" sqref="Q67"/>
    </sheetView>
  </sheetViews>
  <sheetFormatPr defaultColWidth="9.109375" defaultRowHeight="14.4" x14ac:dyDescent="0.3"/>
  <cols>
    <col min="1" max="1" width="6" customWidth="1"/>
    <col min="2" max="2" width="45.33203125" customWidth="1"/>
    <col min="3" max="3" width="12.44140625" customWidth="1"/>
    <col min="4" max="4" width="9.33203125" bestFit="1" customWidth="1"/>
    <col min="5" max="5" width="14.44140625" bestFit="1" customWidth="1"/>
    <col min="6" max="6" width="15" customWidth="1"/>
    <col min="8" max="8" width="17.44140625" hidden="1" customWidth="1"/>
    <col min="9" max="9" width="14.88671875" hidden="1" customWidth="1"/>
    <col min="10" max="12" width="9.109375" hidden="1" bestFit="1" customWidth="1"/>
    <col min="15" max="15" width="12" bestFit="1" customWidth="1"/>
    <col min="16" max="16" width="11.44140625" bestFit="1" customWidth="1"/>
    <col min="19" max="19" width="9.33203125" bestFit="1" customWidth="1"/>
    <col min="20" max="20" width="10" bestFit="1" customWidth="1"/>
  </cols>
  <sheetData>
    <row r="1" spans="1:20" ht="18" x14ac:dyDescent="0.3">
      <c r="A1" s="2" t="s">
        <v>1</v>
      </c>
    </row>
    <row r="2" spans="1:20" x14ac:dyDescent="0.3">
      <c r="A2" s="3"/>
    </row>
    <row r="3" spans="1:20" ht="18" x14ac:dyDescent="0.3">
      <c r="A3" s="2" t="s">
        <v>2</v>
      </c>
    </row>
    <row r="4" spans="1:20" ht="18" x14ac:dyDescent="0.3">
      <c r="A4" s="2" t="s">
        <v>104</v>
      </c>
    </row>
    <row r="5" spans="1:20" ht="18" x14ac:dyDescent="0.3">
      <c r="A5" s="4"/>
    </row>
    <row r="6" spans="1:20" ht="15" customHeight="1" x14ac:dyDescent="0.3">
      <c r="B6" s="74" t="s">
        <v>105</v>
      </c>
      <c r="C6" s="74"/>
      <c r="D6" s="74"/>
      <c r="E6" s="74"/>
      <c r="F6" s="74"/>
      <c r="G6" s="6"/>
    </row>
    <row r="7" spans="1:20" ht="39" customHeight="1" x14ac:dyDescent="0.3">
      <c r="B7" s="71" t="s">
        <v>106</v>
      </c>
      <c r="C7" s="71"/>
      <c r="D7" s="71"/>
      <c r="E7" s="71"/>
      <c r="F7" s="71"/>
      <c r="G7" s="7"/>
    </row>
    <row r="8" spans="1:20" ht="21.75" customHeight="1" x14ac:dyDescent="0.3">
      <c r="B8" s="75" t="s">
        <v>7</v>
      </c>
      <c r="C8" s="75"/>
      <c r="D8" s="75"/>
      <c r="E8" s="75"/>
      <c r="F8" s="75"/>
      <c r="G8" s="9"/>
    </row>
    <row r="9" spans="1:20" ht="15" customHeight="1" x14ac:dyDescent="0.3">
      <c r="B9" s="75" t="s">
        <v>8</v>
      </c>
      <c r="C9" s="75"/>
      <c r="D9" s="75"/>
      <c r="E9" s="75"/>
      <c r="F9" s="75"/>
      <c r="G9" s="9"/>
    </row>
    <row r="10" spans="1:20" ht="10.5" customHeight="1" x14ac:dyDescent="0.3"/>
    <row r="11" spans="1:20" ht="31.2" x14ac:dyDescent="0.3">
      <c r="A11" s="10" t="s">
        <v>9</v>
      </c>
      <c r="B11" s="10" t="s">
        <v>10</v>
      </c>
      <c r="C11" s="10" t="s">
        <v>11</v>
      </c>
      <c r="D11" s="10" t="s">
        <v>12</v>
      </c>
      <c r="E11" s="10" t="s">
        <v>13</v>
      </c>
      <c r="F11" s="10" t="s">
        <v>14</v>
      </c>
      <c r="G11" s="10" t="s">
        <v>15</v>
      </c>
    </row>
    <row r="12" spans="1:20" ht="16.2" thickBot="1" x14ac:dyDescent="0.35">
      <c r="A12" s="68" t="s">
        <v>16</v>
      </c>
      <c r="B12" s="69"/>
      <c r="C12" s="69"/>
      <c r="D12" s="69"/>
      <c r="E12" s="69"/>
      <c r="F12" s="69"/>
      <c r="G12" s="70"/>
    </row>
    <row r="13" spans="1:20" ht="30.75" customHeight="1" thickBot="1" x14ac:dyDescent="0.35">
      <c r="A13" s="10">
        <v>1</v>
      </c>
      <c r="B13" s="77" t="s">
        <v>107</v>
      </c>
      <c r="C13" s="10" t="s">
        <v>18</v>
      </c>
      <c r="D13" s="10">
        <v>2</v>
      </c>
      <c r="E13" s="13">
        <v>12999</v>
      </c>
      <c r="F13" s="17">
        <f>D13*E13</f>
        <v>25998</v>
      </c>
      <c r="G13" s="55">
        <v>244</v>
      </c>
      <c r="H13" t="s">
        <v>19</v>
      </c>
      <c r="O13" s="14"/>
    </row>
    <row r="14" spans="1:20" ht="31.8" hidden="1" thickBot="1" x14ac:dyDescent="0.35">
      <c r="A14" s="10">
        <v>2</v>
      </c>
      <c r="B14" s="77" t="s">
        <v>108</v>
      </c>
      <c r="C14" s="10" t="s">
        <v>18</v>
      </c>
      <c r="D14" s="10"/>
      <c r="E14" s="13" t="e">
        <f>F14/D14</f>
        <v>#DIV/0!</v>
      </c>
      <c r="F14" s="17"/>
      <c r="G14" s="78"/>
      <c r="H14" t="s">
        <v>19</v>
      </c>
      <c r="O14" s="76"/>
      <c r="P14" s="76"/>
      <c r="Q14" s="76"/>
      <c r="S14" s="15"/>
      <c r="T14" s="15"/>
    </row>
    <row r="15" spans="1:20" ht="15.6" x14ac:dyDescent="0.3">
      <c r="A15" s="10">
        <v>2</v>
      </c>
      <c r="B15" s="12" t="s">
        <v>109</v>
      </c>
      <c r="C15" s="10" t="s">
        <v>18</v>
      </c>
      <c r="D15" s="10">
        <v>1</v>
      </c>
      <c r="E15" s="13">
        <v>99231</v>
      </c>
      <c r="F15" s="17">
        <f t="shared" ref="F15:F43" si="0">D15*E15</f>
        <v>99231</v>
      </c>
      <c r="G15" s="78"/>
      <c r="H15" t="s">
        <v>19</v>
      </c>
      <c r="O15" s="79"/>
      <c r="P15" s="79"/>
      <c r="Q15" s="79"/>
      <c r="S15" s="15"/>
      <c r="T15" s="15"/>
    </row>
    <row r="16" spans="1:20" ht="15.75" customHeight="1" x14ac:dyDescent="0.3">
      <c r="A16" s="10">
        <v>3</v>
      </c>
      <c r="B16" s="12" t="s">
        <v>110</v>
      </c>
      <c r="C16" s="10" t="s">
        <v>18</v>
      </c>
      <c r="D16" s="10">
        <v>1</v>
      </c>
      <c r="E16" s="13">
        <v>32770</v>
      </c>
      <c r="F16" s="13">
        <f t="shared" si="0"/>
        <v>32770</v>
      </c>
      <c r="G16" s="78"/>
      <c r="O16" s="76"/>
      <c r="P16" s="76"/>
      <c r="Q16" s="76"/>
      <c r="S16" s="15"/>
      <c r="T16" s="15"/>
    </row>
    <row r="17" spans="1:20" ht="15.75" hidden="1" customHeight="1" x14ac:dyDescent="0.3">
      <c r="A17" s="10">
        <v>6</v>
      </c>
      <c r="B17" s="80"/>
      <c r="C17" s="10" t="s">
        <v>18</v>
      </c>
      <c r="D17" s="10"/>
      <c r="E17" s="13"/>
      <c r="F17" s="13">
        <f t="shared" si="0"/>
        <v>0</v>
      </c>
      <c r="G17" s="78"/>
      <c r="O17" s="76"/>
      <c r="P17" s="76"/>
      <c r="Q17" s="76"/>
      <c r="S17" s="15"/>
      <c r="T17" s="15"/>
    </row>
    <row r="18" spans="1:20" ht="15.75" hidden="1" customHeight="1" x14ac:dyDescent="0.3">
      <c r="A18" s="10">
        <v>7</v>
      </c>
      <c r="B18" s="81"/>
      <c r="C18" s="10" t="s">
        <v>18</v>
      </c>
      <c r="D18" s="10"/>
      <c r="E18" s="13"/>
      <c r="F18" s="13">
        <f t="shared" si="0"/>
        <v>0</v>
      </c>
      <c r="G18" s="78"/>
      <c r="O18" s="76"/>
      <c r="P18" s="76"/>
      <c r="Q18" s="76"/>
      <c r="S18" s="15"/>
      <c r="T18" s="15"/>
    </row>
    <row r="19" spans="1:20" ht="15.75" hidden="1" customHeight="1" x14ac:dyDescent="0.3">
      <c r="A19" s="10">
        <v>8</v>
      </c>
      <c r="B19" s="82"/>
      <c r="C19" s="10" t="s">
        <v>18</v>
      </c>
      <c r="D19" s="10"/>
      <c r="E19" s="13"/>
      <c r="F19" s="13">
        <f t="shared" si="0"/>
        <v>0</v>
      </c>
      <c r="G19" s="78"/>
      <c r="O19" s="76"/>
      <c r="P19" s="76"/>
      <c r="Q19" s="76"/>
      <c r="S19" s="15"/>
      <c r="T19" s="15"/>
    </row>
    <row r="20" spans="1:20" ht="15.75" hidden="1" customHeight="1" x14ac:dyDescent="0.3">
      <c r="A20" s="10">
        <v>9</v>
      </c>
      <c r="B20" s="82"/>
      <c r="C20" s="10" t="s">
        <v>18</v>
      </c>
      <c r="D20" s="10"/>
      <c r="E20" s="13"/>
      <c r="F20" s="13">
        <f t="shared" si="0"/>
        <v>0</v>
      </c>
      <c r="G20" s="78"/>
      <c r="O20" s="76"/>
      <c r="P20" s="76"/>
      <c r="Q20" s="76"/>
      <c r="S20" s="15"/>
      <c r="T20" s="15"/>
    </row>
    <row r="21" spans="1:20" ht="15.75" hidden="1" customHeight="1" x14ac:dyDescent="0.3">
      <c r="A21" s="10">
        <v>10</v>
      </c>
      <c r="B21" s="82"/>
      <c r="C21" s="10" t="s">
        <v>18</v>
      </c>
      <c r="D21" s="10"/>
      <c r="E21" s="13"/>
      <c r="F21" s="13">
        <f t="shared" si="0"/>
        <v>0</v>
      </c>
      <c r="G21" s="78"/>
      <c r="O21" s="76"/>
      <c r="P21" s="76"/>
      <c r="Q21" s="76"/>
      <c r="S21" s="15"/>
      <c r="T21" s="15"/>
    </row>
    <row r="22" spans="1:20" ht="15.75" hidden="1" customHeight="1" x14ac:dyDescent="0.3">
      <c r="A22" s="10">
        <v>11</v>
      </c>
      <c r="B22" s="82"/>
      <c r="C22" s="10" t="s">
        <v>18</v>
      </c>
      <c r="D22" s="10"/>
      <c r="E22" s="13"/>
      <c r="F22" s="13">
        <f t="shared" si="0"/>
        <v>0</v>
      </c>
      <c r="G22" s="78"/>
      <c r="O22" s="76"/>
      <c r="P22" s="76"/>
      <c r="Q22" s="76"/>
      <c r="S22" s="15"/>
      <c r="T22" s="15"/>
    </row>
    <row r="23" spans="1:20" ht="15.75" hidden="1" customHeight="1" x14ac:dyDescent="0.3">
      <c r="A23" s="10">
        <v>12</v>
      </c>
      <c r="B23" s="80"/>
      <c r="C23" s="10" t="s">
        <v>18</v>
      </c>
      <c r="D23" s="10"/>
      <c r="E23" s="13"/>
      <c r="F23" s="13">
        <f t="shared" si="0"/>
        <v>0</v>
      </c>
      <c r="G23" s="78"/>
      <c r="O23" s="76"/>
      <c r="P23" s="76"/>
      <c r="Q23" s="76"/>
      <c r="S23" s="15"/>
      <c r="T23" s="15"/>
    </row>
    <row r="24" spans="1:20" ht="15.75" hidden="1" customHeight="1" x14ac:dyDescent="0.3">
      <c r="A24" s="10">
        <v>13</v>
      </c>
      <c r="B24" s="81"/>
      <c r="C24" s="10" t="s">
        <v>18</v>
      </c>
      <c r="D24" s="10"/>
      <c r="E24" s="13"/>
      <c r="F24" s="13">
        <f t="shared" si="0"/>
        <v>0</v>
      </c>
      <c r="G24" s="78"/>
      <c r="O24" s="76"/>
      <c r="P24" s="76"/>
      <c r="Q24" s="76"/>
      <c r="S24" s="15"/>
      <c r="T24" s="15"/>
    </row>
    <row r="25" spans="1:20" ht="15.75" hidden="1" customHeight="1" x14ac:dyDescent="0.3">
      <c r="A25" s="10">
        <v>14</v>
      </c>
      <c r="B25" s="82"/>
      <c r="C25" s="10" t="s">
        <v>18</v>
      </c>
      <c r="D25" s="10"/>
      <c r="E25" s="13"/>
      <c r="F25" s="13">
        <f t="shared" si="0"/>
        <v>0</v>
      </c>
      <c r="G25" s="78"/>
      <c r="O25" s="76"/>
      <c r="P25" s="76"/>
      <c r="Q25" s="76"/>
      <c r="S25" s="15"/>
      <c r="T25" s="15"/>
    </row>
    <row r="26" spans="1:20" ht="15.75" hidden="1" customHeight="1" x14ac:dyDescent="0.3">
      <c r="A26" s="10">
        <v>15</v>
      </c>
      <c r="B26" s="82"/>
      <c r="C26" s="10" t="s">
        <v>18</v>
      </c>
      <c r="D26" s="10"/>
      <c r="E26" s="13"/>
      <c r="F26" s="13">
        <f t="shared" si="0"/>
        <v>0</v>
      </c>
      <c r="G26" s="78"/>
      <c r="O26" s="76"/>
      <c r="P26" s="76"/>
      <c r="Q26" s="76"/>
      <c r="S26" s="15"/>
      <c r="T26" s="15"/>
    </row>
    <row r="27" spans="1:20" ht="15.75" hidden="1" customHeight="1" x14ac:dyDescent="0.3">
      <c r="A27" s="10">
        <v>16</v>
      </c>
      <c r="B27" s="82"/>
      <c r="C27" s="10" t="s">
        <v>18</v>
      </c>
      <c r="D27" s="10"/>
      <c r="E27" s="13"/>
      <c r="F27" s="13">
        <f t="shared" si="0"/>
        <v>0</v>
      </c>
      <c r="G27" s="78"/>
      <c r="O27" s="76"/>
      <c r="P27" s="76"/>
      <c r="Q27" s="76"/>
      <c r="S27" s="15"/>
      <c r="T27" s="15"/>
    </row>
    <row r="28" spans="1:20" ht="15.75" hidden="1" customHeight="1" x14ac:dyDescent="0.3">
      <c r="A28" s="10">
        <v>17</v>
      </c>
      <c r="B28" s="80"/>
      <c r="C28" s="10" t="s">
        <v>18</v>
      </c>
      <c r="D28" s="10"/>
      <c r="E28" s="13"/>
      <c r="F28" s="13">
        <f t="shared" si="0"/>
        <v>0</v>
      </c>
      <c r="G28" s="78"/>
      <c r="O28" s="76"/>
      <c r="P28" s="76"/>
      <c r="Q28" s="76"/>
      <c r="S28" s="15"/>
      <c r="T28" s="15"/>
    </row>
    <row r="29" spans="1:20" ht="15.75" hidden="1" customHeight="1" x14ac:dyDescent="0.3">
      <c r="A29" s="10">
        <v>18</v>
      </c>
      <c r="B29" s="82"/>
      <c r="C29" s="10" t="s">
        <v>18</v>
      </c>
      <c r="D29" s="10"/>
      <c r="E29" s="13"/>
      <c r="F29" s="13">
        <f t="shared" si="0"/>
        <v>0</v>
      </c>
      <c r="G29" s="78"/>
      <c r="O29" s="76"/>
      <c r="P29" s="76"/>
      <c r="Q29" s="76"/>
      <c r="S29" s="15"/>
      <c r="T29" s="15"/>
    </row>
    <row r="30" spans="1:20" ht="15.75" hidden="1" customHeight="1" x14ac:dyDescent="0.3">
      <c r="A30" s="10">
        <v>19</v>
      </c>
      <c r="B30" s="81"/>
      <c r="C30" s="10" t="s">
        <v>18</v>
      </c>
      <c r="D30" s="10"/>
      <c r="E30" s="13"/>
      <c r="F30" s="13">
        <f t="shared" si="0"/>
        <v>0</v>
      </c>
      <c r="G30" s="78"/>
      <c r="O30" s="76"/>
      <c r="P30" s="76"/>
      <c r="Q30" s="76"/>
      <c r="S30" s="15"/>
      <c r="T30" s="15"/>
    </row>
    <row r="31" spans="1:20" ht="15.6" hidden="1" x14ac:dyDescent="0.3">
      <c r="A31" s="10">
        <v>4</v>
      </c>
      <c r="B31" s="12"/>
      <c r="C31" s="10" t="s">
        <v>18</v>
      </c>
      <c r="D31" s="10"/>
      <c r="E31" s="13"/>
      <c r="F31" s="13">
        <f t="shared" si="0"/>
        <v>0</v>
      </c>
      <c r="G31" s="78"/>
      <c r="O31" s="76"/>
      <c r="P31" s="76"/>
      <c r="Q31" s="76"/>
      <c r="S31" s="15"/>
      <c r="T31" s="15"/>
    </row>
    <row r="32" spans="1:20" s="41" customFormat="1" ht="15.6" hidden="1" x14ac:dyDescent="0.3">
      <c r="A32" s="11">
        <v>5</v>
      </c>
      <c r="B32" s="16"/>
      <c r="C32" s="11" t="s">
        <v>18</v>
      </c>
      <c r="D32" s="11"/>
      <c r="E32" s="17"/>
      <c r="F32" s="17">
        <f t="shared" si="0"/>
        <v>0</v>
      </c>
      <c r="G32" s="78"/>
      <c r="O32" s="83"/>
      <c r="P32" s="83"/>
      <c r="Q32" s="83"/>
      <c r="S32" s="45"/>
      <c r="T32" s="45"/>
    </row>
    <row r="33" spans="1:20" s="41" customFormat="1" ht="15.6" hidden="1" x14ac:dyDescent="0.3">
      <c r="A33" s="11">
        <v>6</v>
      </c>
      <c r="B33" s="16"/>
      <c r="C33" s="11" t="s">
        <v>18</v>
      </c>
      <c r="D33" s="11"/>
      <c r="E33" s="17"/>
      <c r="F33" s="17">
        <f t="shared" si="0"/>
        <v>0</v>
      </c>
      <c r="G33" s="78"/>
      <c r="S33" s="45"/>
      <c r="T33" s="84"/>
    </row>
    <row r="34" spans="1:20" ht="15.6" hidden="1" x14ac:dyDescent="0.3">
      <c r="A34" s="10">
        <v>7</v>
      </c>
      <c r="B34" s="12"/>
      <c r="C34" s="10" t="s">
        <v>18</v>
      </c>
      <c r="D34" s="10"/>
      <c r="E34" s="13"/>
      <c r="F34" s="13">
        <f t="shared" si="0"/>
        <v>0</v>
      </c>
      <c r="G34" s="78"/>
    </row>
    <row r="35" spans="1:20" ht="15.6" hidden="1" x14ac:dyDescent="0.3">
      <c r="A35" s="10">
        <v>8</v>
      </c>
      <c r="B35" s="12"/>
      <c r="C35" s="10" t="s">
        <v>18</v>
      </c>
      <c r="D35" s="10"/>
      <c r="E35" s="13"/>
      <c r="F35" s="13">
        <f t="shared" si="0"/>
        <v>0</v>
      </c>
      <c r="G35" s="78"/>
    </row>
    <row r="36" spans="1:20" s="41" customFormat="1" ht="15.6" hidden="1" x14ac:dyDescent="0.3">
      <c r="A36" s="11">
        <v>9</v>
      </c>
      <c r="B36" s="16"/>
      <c r="C36" s="11" t="s">
        <v>18</v>
      </c>
      <c r="D36" s="11"/>
      <c r="E36" s="17"/>
      <c r="F36" s="17">
        <f t="shared" si="0"/>
        <v>0</v>
      </c>
      <c r="G36" s="78"/>
    </row>
    <row r="37" spans="1:20" s="41" customFormat="1" ht="18" hidden="1" customHeight="1" x14ac:dyDescent="0.3">
      <c r="A37" s="11">
        <v>10</v>
      </c>
      <c r="B37" s="16"/>
      <c r="C37" s="11" t="s">
        <v>18</v>
      </c>
      <c r="D37" s="11"/>
      <c r="E37" s="17"/>
      <c r="F37" s="17">
        <f t="shared" si="0"/>
        <v>0</v>
      </c>
      <c r="G37" s="78"/>
    </row>
    <row r="38" spans="1:20" ht="15.6" hidden="1" x14ac:dyDescent="0.3">
      <c r="A38" s="10">
        <v>11</v>
      </c>
      <c r="B38" s="12"/>
      <c r="C38" s="10" t="s">
        <v>18</v>
      </c>
      <c r="D38" s="10"/>
      <c r="E38" s="13"/>
      <c r="F38" s="13">
        <f t="shared" si="0"/>
        <v>0</v>
      </c>
      <c r="G38" s="78"/>
    </row>
    <row r="39" spans="1:20" ht="15.6" hidden="1" x14ac:dyDescent="0.3">
      <c r="A39" s="10">
        <v>12</v>
      </c>
      <c r="B39" s="12"/>
      <c r="C39" s="10" t="s">
        <v>18</v>
      </c>
      <c r="D39" s="10"/>
      <c r="E39" s="13"/>
      <c r="F39" s="13">
        <f t="shared" si="0"/>
        <v>0</v>
      </c>
      <c r="G39" s="78"/>
    </row>
    <row r="40" spans="1:20" ht="15.6" hidden="1" x14ac:dyDescent="0.3">
      <c r="A40" s="10">
        <v>13</v>
      </c>
      <c r="B40" s="12"/>
      <c r="C40" s="10" t="s">
        <v>18</v>
      </c>
      <c r="D40" s="10"/>
      <c r="E40" s="13"/>
      <c r="F40" s="13">
        <f t="shared" si="0"/>
        <v>0</v>
      </c>
      <c r="G40" s="78"/>
    </row>
    <row r="41" spans="1:20" ht="15.6" hidden="1" x14ac:dyDescent="0.3">
      <c r="A41" s="85">
        <v>14</v>
      </c>
      <c r="B41" s="12"/>
      <c r="C41" s="10" t="s">
        <v>18</v>
      </c>
      <c r="D41" s="10"/>
      <c r="E41" s="13"/>
      <c r="F41" s="13">
        <f t="shared" si="0"/>
        <v>0</v>
      </c>
      <c r="G41" s="78"/>
    </row>
    <row r="42" spans="1:20" ht="15.6" hidden="1" x14ac:dyDescent="0.3">
      <c r="A42" s="85">
        <v>15</v>
      </c>
      <c r="B42" s="12"/>
      <c r="C42" s="10" t="s">
        <v>18</v>
      </c>
      <c r="D42" s="10"/>
      <c r="E42" s="13"/>
      <c r="F42" s="13">
        <f t="shared" si="0"/>
        <v>0</v>
      </c>
      <c r="G42" s="78"/>
      <c r="H42" t="s">
        <v>29</v>
      </c>
    </row>
    <row r="43" spans="1:20" ht="15.6" hidden="1" x14ac:dyDescent="0.3">
      <c r="A43" s="85">
        <v>16</v>
      </c>
      <c r="B43" s="12"/>
      <c r="C43" s="10" t="s">
        <v>18</v>
      </c>
      <c r="D43" s="10"/>
      <c r="E43" s="13"/>
      <c r="F43" s="13">
        <f t="shared" si="0"/>
        <v>0</v>
      </c>
      <c r="G43" s="78"/>
      <c r="H43" t="s">
        <v>29</v>
      </c>
    </row>
    <row r="44" spans="1:20" ht="15.75" hidden="1" customHeight="1" x14ac:dyDescent="0.3">
      <c r="A44" s="10">
        <v>26</v>
      </c>
      <c r="B44" s="12"/>
      <c r="C44" s="10" t="s">
        <v>18</v>
      </c>
      <c r="D44" s="10"/>
      <c r="E44" s="13"/>
      <c r="F44" s="13"/>
      <c r="G44" s="78"/>
      <c r="H44" t="s">
        <v>29</v>
      </c>
    </row>
    <row r="45" spans="1:20" ht="15.75" hidden="1" customHeight="1" x14ac:dyDescent="0.3">
      <c r="A45" s="10">
        <v>27</v>
      </c>
      <c r="B45" s="86"/>
      <c r="C45" s="10"/>
      <c r="D45" s="87"/>
      <c r="E45" s="88"/>
      <c r="F45" s="88"/>
      <c r="G45" s="78"/>
    </row>
    <row r="46" spans="1:20" ht="15.75" hidden="1" customHeight="1" x14ac:dyDescent="0.3">
      <c r="A46" s="10">
        <v>28</v>
      </c>
      <c r="B46" s="24"/>
      <c r="C46" s="10"/>
      <c r="D46" s="87"/>
      <c r="E46" s="88"/>
      <c r="F46" s="88"/>
      <c r="G46" s="78"/>
    </row>
    <row r="47" spans="1:20" ht="15.75" hidden="1" customHeight="1" x14ac:dyDescent="0.3">
      <c r="A47" s="10">
        <v>27</v>
      </c>
      <c r="B47" s="24"/>
      <c r="C47" s="10"/>
      <c r="D47" s="87"/>
      <c r="E47" s="88"/>
      <c r="F47" s="88"/>
      <c r="G47" s="78"/>
    </row>
    <row r="48" spans="1:20" ht="15.6" hidden="1" x14ac:dyDescent="0.3">
      <c r="A48" s="10">
        <v>28</v>
      </c>
      <c r="B48" s="24"/>
      <c r="C48" s="10" t="s">
        <v>18</v>
      </c>
      <c r="D48" s="87"/>
      <c r="E48" s="88"/>
      <c r="F48" s="88"/>
      <c r="G48" s="78"/>
      <c r="H48" t="s">
        <v>29</v>
      </c>
    </row>
    <row r="49" spans="1:13" ht="15.6" hidden="1" x14ac:dyDescent="0.3">
      <c r="A49" s="10">
        <v>29</v>
      </c>
      <c r="B49" s="24"/>
      <c r="C49" s="10" t="s">
        <v>18</v>
      </c>
      <c r="D49" s="87"/>
      <c r="E49" s="88"/>
      <c r="F49" s="88"/>
      <c r="G49" s="78"/>
      <c r="H49" t="s">
        <v>29</v>
      </c>
    </row>
    <row r="50" spans="1:13" ht="15.6" hidden="1" x14ac:dyDescent="0.3">
      <c r="A50" s="10">
        <v>30</v>
      </c>
      <c r="B50" s="24"/>
      <c r="C50" s="10" t="s">
        <v>18</v>
      </c>
      <c r="D50" s="87"/>
      <c r="E50" s="88"/>
      <c r="F50" s="88"/>
      <c r="G50" s="78"/>
      <c r="H50" t="s">
        <v>29</v>
      </c>
    </row>
    <row r="51" spans="1:13" ht="15.6" hidden="1" x14ac:dyDescent="0.3">
      <c r="A51" s="10">
        <v>31</v>
      </c>
      <c r="B51" s="24"/>
      <c r="C51" s="10" t="s">
        <v>18</v>
      </c>
      <c r="D51" s="87"/>
      <c r="E51" s="88"/>
      <c r="F51" s="88"/>
      <c r="G51" s="78"/>
    </row>
    <row r="52" spans="1:13" ht="15.6" hidden="1" x14ac:dyDescent="0.3">
      <c r="A52" s="10"/>
      <c r="B52" s="24"/>
      <c r="C52" s="82"/>
      <c r="D52" s="87"/>
      <c r="E52" s="88"/>
      <c r="F52" s="88"/>
      <c r="G52" s="78"/>
    </row>
    <row r="53" spans="1:13" ht="15.6" hidden="1" x14ac:dyDescent="0.3">
      <c r="A53" s="10"/>
      <c r="B53" s="24"/>
      <c r="C53" s="10"/>
      <c r="D53" s="87"/>
      <c r="E53" s="88"/>
      <c r="F53" s="88"/>
      <c r="G53" s="78"/>
    </row>
    <row r="54" spans="1:13" ht="15.6" hidden="1" x14ac:dyDescent="0.3">
      <c r="A54" s="10"/>
      <c r="B54" s="24"/>
      <c r="C54" s="89"/>
      <c r="D54" s="87"/>
      <c r="E54" s="88"/>
      <c r="F54" s="88"/>
      <c r="G54" s="78"/>
    </row>
    <row r="55" spans="1:13" ht="15.6" hidden="1" x14ac:dyDescent="0.3">
      <c r="A55" s="10"/>
      <c r="B55" s="24"/>
      <c r="C55" s="89"/>
      <c r="D55" s="87"/>
      <c r="E55" s="88"/>
      <c r="F55" s="88"/>
      <c r="G55" s="78"/>
    </row>
    <row r="56" spans="1:13" ht="15.6" hidden="1" x14ac:dyDescent="0.3">
      <c r="A56" s="10"/>
      <c r="B56" s="24"/>
      <c r="C56" s="90"/>
      <c r="D56" s="87"/>
      <c r="E56" s="88"/>
      <c r="F56" s="88"/>
      <c r="G56" s="78"/>
    </row>
    <row r="57" spans="1:13" ht="15.6" hidden="1" x14ac:dyDescent="0.3">
      <c r="A57" s="10"/>
      <c r="B57" s="24"/>
      <c r="C57" s="90"/>
      <c r="D57" s="87"/>
      <c r="E57" s="88"/>
      <c r="F57" s="88"/>
      <c r="G57" s="78"/>
    </row>
    <row r="58" spans="1:13" ht="15.6" hidden="1" x14ac:dyDescent="0.3">
      <c r="A58" s="10"/>
      <c r="B58" s="24"/>
      <c r="C58" s="90"/>
      <c r="D58" s="87"/>
      <c r="E58" s="88"/>
      <c r="F58" s="88"/>
      <c r="G58" s="78"/>
    </row>
    <row r="59" spans="1:13" ht="15.6" hidden="1" x14ac:dyDescent="0.3">
      <c r="A59" s="10"/>
      <c r="B59" s="24"/>
      <c r="C59" s="90"/>
      <c r="D59" s="87"/>
      <c r="E59" s="88"/>
      <c r="F59" s="88"/>
      <c r="G59" s="78"/>
    </row>
    <row r="60" spans="1:13" ht="15.6" hidden="1" x14ac:dyDescent="0.3">
      <c r="A60" s="10"/>
      <c r="B60" s="24"/>
      <c r="C60" s="10"/>
      <c r="D60" s="87"/>
      <c r="E60" s="88"/>
      <c r="F60" s="88"/>
      <c r="G60" s="78"/>
    </row>
    <row r="61" spans="1:13" ht="15.6" x14ac:dyDescent="0.3">
      <c r="A61" s="65" t="s">
        <v>55</v>
      </c>
      <c r="B61" s="66"/>
      <c r="C61" s="66"/>
      <c r="D61" s="66"/>
      <c r="E61" s="67"/>
      <c r="F61" s="30">
        <f>SUM(F13:F60)</f>
        <v>157999</v>
      </c>
      <c r="G61" s="57"/>
      <c r="H61" s="15"/>
      <c r="I61" s="15"/>
    </row>
    <row r="62" spans="1:13" ht="15.6" x14ac:dyDescent="0.3">
      <c r="A62" s="65" t="s">
        <v>56</v>
      </c>
      <c r="B62" s="66"/>
      <c r="C62" s="66"/>
      <c r="D62" s="66"/>
      <c r="E62" s="66"/>
      <c r="F62" s="66"/>
      <c r="G62" s="67"/>
    </row>
    <row r="63" spans="1:13" s="41" customFormat="1" ht="15.6" x14ac:dyDescent="0.3">
      <c r="A63" s="11">
        <v>4</v>
      </c>
      <c r="B63" s="91" t="s">
        <v>111</v>
      </c>
      <c r="C63" s="19" t="s">
        <v>112</v>
      </c>
      <c r="D63" s="11">
        <v>30</v>
      </c>
      <c r="E63" s="19">
        <v>178</v>
      </c>
      <c r="F63" s="19">
        <f t="shared" ref="F63:F77" si="1">D63*E63</f>
        <v>5340</v>
      </c>
      <c r="G63" s="55">
        <v>244</v>
      </c>
      <c r="M63" s="41">
        <v>9000</v>
      </c>
    </row>
    <row r="64" spans="1:13" ht="15.6" x14ac:dyDescent="0.3">
      <c r="A64" s="11">
        <v>5</v>
      </c>
      <c r="B64" s="92" t="s">
        <v>113</v>
      </c>
      <c r="C64" s="27" t="s">
        <v>114</v>
      </c>
      <c r="D64" s="10">
        <v>10</v>
      </c>
      <c r="E64" s="27">
        <v>258.54000000000002</v>
      </c>
      <c r="F64" s="19">
        <f t="shared" si="1"/>
        <v>2585.4</v>
      </c>
      <c r="G64" s="78"/>
      <c r="M64">
        <v>4310</v>
      </c>
    </row>
    <row r="65" spans="1:16" ht="32.25" customHeight="1" x14ac:dyDescent="0.3">
      <c r="A65" s="11">
        <v>6</v>
      </c>
      <c r="B65" s="93" t="s">
        <v>115</v>
      </c>
      <c r="C65" s="27" t="s">
        <v>18</v>
      </c>
      <c r="D65" s="10">
        <v>13</v>
      </c>
      <c r="E65" s="27">
        <v>401</v>
      </c>
      <c r="F65" s="27">
        <f t="shared" si="1"/>
        <v>5213</v>
      </c>
      <c r="G65" s="78"/>
    </row>
    <row r="66" spans="1:16" ht="15.6" x14ac:dyDescent="0.3">
      <c r="A66" s="11">
        <v>7</v>
      </c>
      <c r="B66" s="26" t="s">
        <v>116</v>
      </c>
      <c r="C66" s="27" t="s">
        <v>18</v>
      </c>
      <c r="D66" s="10">
        <v>36</v>
      </c>
      <c r="E66" s="27">
        <v>48.2</v>
      </c>
      <c r="F66" s="19">
        <f t="shared" si="1"/>
        <v>1735.2</v>
      </c>
      <c r="G66" s="78"/>
      <c r="M66">
        <v>1620</v>
      </c>
      <c r="P66" s="37"/>
    </row>
    <row r="67" spans="1:16" ht="15.6" x14ac:dyDescent="0.3">
      <c r="A67" s="11">
        <v>8</v>
      </c>
      <c r="B67" s="26" t="s">
        <v>117</v>
      </c>
      <c r="C67" s="27" t="s">
        <v>18</v>
      </c>
      <c r="D67" s="10">
        <v>10</v>
      </c>
      <c r="E67" s="27">
        <v>120</v>
      </c>
      <c r="F67" s="19">
        <f t="shared" si="1"/>
        <v>1200</v>
      </c>
      <c r="G67" s="78"/>
    </row>
    <row r="68" spans="1:16" ht="15.6" x14ac:dyDescent="0.3">
      <c r="A68" s="11">
        <v>9</v>
      </c>
      <c r="B68" s="26" t="s">
        <v>118</v>
      </c>
      <c r="C68" s="27" t="s">
        <v>18</v>
      </c>
      <c r="D68" s="10">
        <v>40</v>
      </c>
      <c r="E68" s="27">
        <v>30</v>
      </c>
      <c r="F68" s="19">
        <f t="shared" si="1"/>
        <v>1200</v>
      </c>
      <c r="G68" s="78"/>
    </row>
    <row r="69" spans="1:16" ht="15.6" x14ac:dyDescent="0.3">
      <c r="A69" s="11">
        <v>10</v>
      </c>
      <c r="B69" s="26" t="s">
        <v>119</v>
      </c>
      <c r="C69" s="27" t="s">
        <v>18</v>
      </c>
      <c r="D69" s="10">
        <v>20</v>
      </c>
      <c r="E69" s="27">
        <v>400</v>
      </c>
      <c r="F69" s="19">
        <f t="shared" si="1"/>
        <v>8000</v>
      </c>
      <c r="G69" s="78"/>
    </row>
    <row r="70" spans="1:16" ht="15.6" x14ac:dyDescent="0.3">
      <c r="A70" s="11">
        <v>11</v>
      </c>
      <c r="B70" s="26" t="s">
        <v>120</v>
      </c>
      <c r="C70" s="27" t="s">
        <v>18</v>
      </c>
      <c r="D70" s="10">
        <v>10</v>
      </c>
      <c r="E70" s="27">
        <v>50</v>
      </c>
      <c r="F70" s="19">
        <f t="shared" si="1"/>
        <v>500</v>
      </c>
      <c r="G70" s="78"/>
    </row>
    <row r="71" spans="1:16" ht="15.6" x14ac:dyDescent="0.3">
      <c r="A71" s="11">
        <v>12</v>
      </c>
      <c r="B71" s="26" t="s">
        <v>121</v>
      </c>
      <c r="C71" s="27" t="s">
        <v>18</v>
      </c>
      <c r="D71" s="10">
        <v>100</v>
      </c>
      <c r="E71" s="27">
        <v>6</v>
      </c>
      <c r="F71" s="19">
        <f t="shared" si="1"/>
        <v>600</v>
      </c>
      <c r="G71" s="78"/>
    </row>
    <row r="72" spans="1:16" ht="15.6" x14ac:dyDescent="0.3">
      <c r="A72" s="11">
        <v>13</v>
      </c>
      <c r="B72" s="26" t="s">
        <v>122</v>
      </c>
      <c r="C72" s="27" t="s">
        <v>18</v>
      </c>
      <c r="D72" s="10">
        <v>100</v>
      </c>
      <c r="E72" s="27">
        <v>15</v>
      </c>
      <c r="F72" s="19">
        <f t="shared" si="1"/>
        <v>1500</v>
      </c>
      <c r="G72" s="78"/>
    </row>
    <row r="73" spans="1:16" ht="15.6" x14ac:dyDescent="0.3">
      <c r="A73" s="11">
        <v>14</v>
      </c>
      <c r="B73" s="26" t="s">
        <v>123</v>
      </c>
      <c r="C73" s="27" t="s">
        <v>18</v>
      </c>
      <c r="D73" s="10">
        <v>50</v>
      </c>
      <c r="E73" s="27">
        <v>10</v>
      </c>
      <c r="F73" s="19">
        <f t="shared" si="1"/>
        <v>500</v>
      </c>
      <c r="G73" s="78"/>
    </row>
    <row r="74" spans="1:16" ht="15.6" x14ac:dyDescent="0.3">
      <c r="A74" s="11">
        <v>15</v>
      </c>
      <c r="B74" s="26" t="s">
        <v>124</v>
      </c>
      <c r="C74" s="27" t="s">
        <v>18</v>
      </c>
      <c r="D74" s="10">
        <v>20</v>
      </c>
      <c r="E74" s="27">
        <v>380</v>
      </c>
      <c r="F74" s="19">
        <f t="shared" si="1"/>
        <v>7600</v>
      </c>
      <c r="G74" s="78"/>
    </row>
    <row r="75" spans="1:16" ht="15.6" x14ac:dyDescent="0.3">
      <c r="A75" s="11">
        <v>16</v>
      </c>
      <c r="B75" s="26" t="s">
        <v>125</v>
      </c>
      <c r="C75" s="27" t="s">
        <v>18</v>
      </c>
      <c r="D75" s="10">
        <v>50</v>
      </c>
      <c r="E75" s="27">
        <v>20</v>
      </c>
      <c r="F75" s="19">
        <f t="shared" si="1"/>
        <v>1000</v>
      </c>
      <c r="G75" s="78"/>
    </row>
    <row r="76" spans="1:16" ht="15.6" x14ac:dyDescent="0.3">
      <c r="A76" s="11">
        <v>17</v>
      </c>
      <c r="B76" s="26" t="s">
        <v>126</v>
      </c>
      <c r="C76" s="27" t="s">
        <v>18</v>
      </c>
      <c r="D76" s="10">
        <v>20</v>
      </c>
      <c r="E76" s="27">
        <v>150.16999999999999</v>
      </c>
      <c r="F76" s="19">
        <f t="shared" si="1"/>
        <v>3003.3999999999996</v>
      </c>
      <c r="G76" s="78"/>
    </row>
    <row r="77" spans="1:16" ht="15.6" x14ac:dyDescent="0.3">
      <c r="A77" s="11">
        <v>18</v>
      </c>
      <c r="B77" s="26" t="s">
        <v>127</v>
      </c>
      <c r="C77" s="27" t="s">
        <v>18</v>
      </c>
      <c r="D77" s="10">
        <v>20</v>
      </c>
      <c r="E77" s="27">
        <v>120</v>
      </c>
      <c r="F77" s="19">
        <f t="shared" si="1"/>
        <v>2400</v>
      </c>
      <c r="G77" s="78"/>
    </row>
    <row r="78" spans="1:16" ht="15.6" hidden="1" x14ac:dyDescent="0.3">
      <c r="A78" s="11">
        <v>32</v>
      </c>
      <c r="B78" s="26"/>
      <c r="C78" s="27"/>
      <c r="D78" s="10"/>
      <c r="E78" s="27"/>
      <c r="F78" s="27"/>
      <c r="G78" s="78"/>
    </row>
    <row r="79" spans="1:16" ht="15.6" hidden="1" x14ac:dyDescent="0.3">
      <c r="A79" s="11">
        <v>33</v>
      </c>
      <c r="B79" s="26"/>
      <c r="C79" s="27"/>
      <c r="D79" s="10"/>
      <c r="E79" s="27"/>
      <c r="F79" s="27"/>
      <c r="G79" s="78"/>
    </row>
    <row r="80" spans="1:16" ht="15.6" hidden="1" x14ac:dyDescent="0.3">
      <c r="A80" s="11">
        <v>34</v>
      </c>
      <c r="B80" s="26"/>
      <c r="C80" s="27"/>
      <c r="D80" s="10"/>
      <c r="E80" s="27"/>
      <c r="F80" s="27"/>
      <c r="G80" s="78"/>
    </row>
    <row r="81" spans="1:7" ht="15.6" hidden="1" x14ac:dyDescent="0.3">
      <c r="A81" s="11">
        <v>35</v>
      </c>
      <c r="B81" s="26"/>
      <c r="C81" s="27"/>
      <c r="D81" s="10"/>
      <c r="E81" s="27"/>
      <c r="F81" s="27"/>
      <c r="G81" s="78"/>
    </row>
    <row r="82" spans="1:7" ht="15.6" hidden="1" x14ac:dyDescent="0.3">
      <c r="A82" s="11">
        <v>36</v>
      </c>
      <c r="B82" s="26"/>
      <c r="C82" s="27"/>
      <c r="D82" s="10"/>
      <c r="E82" s="27"/>
      <c r="F82" s="27"/>
      <c r="G82" s="78"/>
    </row>
    <row r="83" spans="1:7" ht="15.6" hidden="1" x14ac:dyDescent="0.3">
      <c r="A83" s="11">
        <v>37</v>
      </c>
      <c r="B83" s="26"/>
      <c r="C83" s="27"/>
      <c r="D83" s="10"/>
      <c r="E83" s="27"/>
      <c r="F83" s="27"/>
      <c r="G83" s="78"/>
    </row>
    <row r="84" spans="1:7" ht="15.6" hidden="1" x14ac:dyDescent="0.3">
      <c r="A84" s="11">
        <v>38</v>
      </c>
      <c r="B84" s="26"/>
      <c r="C84" s="27"/>
      <c r="D84" s="10"/>
      <c r="E84" s="27"/>
      <c r="F84" s="27"/>
      <c r="G84" s="78"/>
    </row>
    <row r="85" spans="1:7" ht="15.6" hidden="1" x14ac:dyDescent="0.3">
      <c r="A85" s="11">
        <v>39</v>
      </c>
      <c r="B85" s="26"/>
      <c r="C85" s="27"/>
      <c r="D85" s="10"/>
      <c r="E85" s="27"/>
      <c r="F85" s="27"/>
      <c r="G85" s="78"/>
    </row>
    <row r="86" spans="1:7" ht="15.6" hidden="1" x14ac:dyDescent="0.3">
      <c r="A86" s="11">
        <v>40</v>
      </c>
      <c r="B86" s="26"/>
      <c r="C86" s="27"/>
      <c r="D86" s="10"/>
      <c r="E86" s="27"/>
      <c r="F86" s="27"/>
      <c r="G86" s="78"/>
    </row>
    <row r="87" spans="1:7" ht="15.6" hidden="1" x14ac:dyDescent="0.3">
      <c r="A87" s="11">
        <v>41</v>
      </c>
      <c r="B87" s="26"/>
      <c r="C87" s="27"/>
      <c r="D87" s="10"/>
      <c r="E87" s="27"/>
      <c r="F87" s="27"/>
      <c r="G87" s="78"/>
    </row>
    <row r="88" spans="1:7" ht="15.6" hidden="1" x14ac:dyDescent="0.3">
      <c r="A88" s="11">
        <v>42</v>
      </c>
      <c r="B88" s="26"/>
      <c r="C88" s="27"/>
      <c r="D88" s="10"/>
      <c r="E88" s="27"/>
      <c r="F88" s="27"/>
      <c r="G88" s="78"/>
    </row>
    <row r="89" spans="1:7" ht="15.6" hidden="1" x14ac:dyDescent="0.3">
      <c r="A89" s="11">
        <v>43</v>
      </c>
      <c r="B89" s="26"/>
      <c r="C89" s="27"/>
      <c r="D89" s="10"/>
      <c r="E89" s="27"/>
      <c r="F89" s="27"/>
      <c r="G89" s="78"/>
    </row>
    <row r="90" spans="1:7" ht="15.6" hidden="1" x14ac:dyDescent="0.3">
      <c r="A90" s="11">
        <v>44</v>
      </c>
      <c r="B90" s="24"/>
      <c r="C90" s="27"/>
      <c r="D90" s="10"/>
      <c r="E90" s="27"/>
      <c r="F90" s="27"/>
      <c r="G90" s="78"/>
    </row>
    <row r="91" spans="1:7" ht="15.6" hidden="1" x14ac:dyDescent="0.3">
      <c r="A91" s="11">
        <v>45</v>
      </c>
      <c r="B91" s="24"/>
      <c r="C91" s="27"/>
      <c r="D91" s="94"/>
      <c r="E91" s="95"/>
      <c r="F91" s="27"/>
      <c r="G91" s="78"/>
    </row>
    <row r="92" spans="1:7" ht="15.6" hidden="1" x14ac:dyDescent="0.3">
      <c r="A92" s="11">
        <v>46</v>
      </c>
      <c r="B92" s="24"/>
      <c r="C92" s="27"/>
      <c r="D92" s="94"/>
      <c r="E92" s="95"/>
      <c r="F92" s="27"/>
      <c r="G92" s="78"/>
    </row>
    <row r="93" spans="1:7" ht="15.6" hidden="1" x14ac:dyDescent="0.3">
      <c r="A93" s="11">
        <v>47</v>
      </c>
      <c r="B93" s="24"/>
      <c r="C93" s="27"/>
      <c r="D93" s="94"/>
      <c r="E93" s="95"/>
      <c r="F93" s="27"/>
      <c r="G93" s="78"/>
    </row>
    <row r="94" spans="1:7" ht="15.6" hidden="1" x14ac:dyDescent="0.3">
      <c r="A94" s="11"/>
      <c r="B94" s="24"/>
      <c r="C94" s="27"/>
      <c r="D94" s="94"/>
      <c r="E94" s="95"/>
      <c r="F94" s="95"/>
      <c r="G94" s="78"/>
    </row>
    <row r="95" spans="1:7" ht="15.6" hidden="1" x14ac:dyDescent="0.3">
      <c r="A95" s="19"/>
      <c r="B95" s="24"/>
      <c r="C95" s="94"/>
      <c r="D95" s="94"/>
      <c r="E95" s="95"/>
      <c r="F95" s="95"/>
      <c r="G95" s="78"/>
    </row>
    <row r="96" spans="1:7" ht="15.6" hidden="1" x14ac:dyDescent="0.3">
      <c r="A96" s="19"/>
      <c r="B96" s="24"/>
      <c r="C96" s="94"/>
      <c r="D96" s="94"/>
      <c r="E96" s="95"/>
      <c r="F96" s="95"/>
      <c r="G96" s="78"/>
    </row>
    <row r="97" spans="1:7" ht="15.6" hidden="1" x14ac:dyDescent="0.3">
      <c r="A97" s="19"/>
      <c r="B97" s="24"/>
      <c r="C97" s="94"/>
      <c r="D97" s="94"/>
      <c r="E97" s="95"/>
      <c r="F97" s="95"/>
      <c r="G97" s="78"/>
    </row>
    <row r="98" spans="1:7" ht="15.6" hidden="1" x14ac:dyDescent="0.3">
      <c r="A98" s="19"/>
      <c r="B98" s="24"/>
      <c r="C98" s="94"/>
      <c r="D98" s="94"/>
      <c r="E98" s="95"/>
      <c r="F98" s="95"/>
      <c r="G98" s="78"/>
    </row>
    <row r="99" spans="1:7" ht="16.2" hidden="1" x14ac:dyDescent="0.3">
      <c r="A99" s="19"/>
      <c r="B99" s="96" t="s">
        <v>128</v>
      </c>
      <c r="C99" s="94"/>
      <c r="D99" s="94"/>
      <c r="E99" s="95"/>
      <c r="F99" s="97">
        <f>SUM(F100:F117)</f>
        <v>0</v>
      </c>
      <c r="G99" s="78"/>
    </row>
    <row r="100" spans="1:7" ht="15.6" hidden="1" x14ac:dyDescent="0.3">
      <c r="A100" s="10">
        <v>31</v>
      </c>
      <c r="B100" s="98"/>
      <c r="C100" s="94" t="s">
        <v>129</v>
      </c>
      <c r="D100" s="94"/>
      <c r="E100" s="95"/>
      <c r="F100" s="95">
        <f t="shared" ref="F100:F106" si="2">D100*E100</f>
        <v>0</v>
      </c>
      <c r="G100" s="78"/>
    </row>
    <row r="101" spans="1:7" ht="15.6" hidden="1" x14ac:dyDescent="0.3">
      <c r="A101" s="10">
        <v>32</v>
      </c>
      <c r="B101" s="98"/>
      <c r="C101" s="94" t="s">
        <v>129</v>
      </c>
      <c r="D101" s="94"/>
      <c r="E101" s="95"/>
      <c r="F101" s="95">
        <f t="shared" si="2"/>
        <v>0</v>
      </c>
      <c r="G101" s="78"/>
    </row>
    <row r="102" spans="1:7" ht="15.6" hidden="1" x14ac:dyDescent="0.3">
      <c r="A102" s="10">
        <v>33</v>
      </c>
      <c r="B102" s="98"/>
      <c r="C102" s="94" t="s">
        <v>129</v>
      </c>
      <c r="D102" s="94"/>
      <c r="E102" s="95"/>
      <c r="F102" s="95">
        <f t="shared" si="2"/>
        <v>0</v>
      </c>
      <c r="G102" s="78"/>
    </row>
    <row r="103" spans="1:7" ht="15.6" hidden="1" x14ac:dyDescent="0.3">
      <c r="A103" s="10">
        <v>34</v>
      </c>
      <c r="B103" s="98"/>
      <c r="C103" s="94" t="s">
        <v>18</v>
      </c>
      <c r="D103" s="94"/>
      <c r="E103" s="95"/>
      <c r="F103" s="95">
        <f t="shared" si="2"/>
        <v>0</v>
      </c>
      <c r="G103" s="78"/>
    </row>
    <row r="104" spans="1:7" ht="15.6" hidden="1" x14ac:dyDescent="0.3">
      <c r="A104" s="10">
        <v>35</v>
      </c>
      <c r="B104" s="98"/>
      <c r="C104" s="94" t="s">
        <v>18</v>
      </c>
      <c r="D104" s="94"/>
      <c r="E104" s="95"/>
      <c r="F104" s="95">
        <f t="shared" si="2"/>
        <v>0</v>
      </c>
      <c r="G104" s="78"/>
    </row>
    <row r="105" spans="1:7" ht="15.6" hidden="1" x14ac:dyDescent="0.3">
      <c r="A105" s="10">
        <v>36</v>
      </c>
      <c r="B105" s="98"/>
      <c r="C105" s="94" t="s">
        <v>18</v>
      </c>
      <c r="D105" s="94"/>
      <c r="E105" s="95"/>
      <c r="F105" s="95">
        <f t="shared" si="2"/>
        <v>0</v>
      </c>
      <c r="G105" s="78"/>
    </row>
    <row r="106" spans="1:7" ht="15.6" hidden="1" x14ac:dyDescent="0.3">
      <c r="A106" s="10">
        <v>37</v>
      </c>
      <c r="B106" s="98"/>
      <c r="C106" s="94" t="s">
        <v>18</v>
      </c>
      <c r="D106" s="94"/>
      <c r="E106" s="95"/>
      <c r="F106" s="95">
        <f t="shared" si="2"/>
        <v>0</v>
      </c>
      <c r="G106" s="78"/>
    </row>
    <row r="107" spans="1:7" ht="15.6" hidden="1" x14ac:dyDescent="0.3">
      <c r="A107" s="10">
        <v>48</v>
      </c>
      <c r="B107" s="98"/>
      <c r="C107" s="94" t="s">
        <v>18</v>
      </c>
      <c r="D107" s="94">
        <v>20</v>
      </c>
      <c r="E107" s="95"/>
      <c r="F107" s="95"/>
      <c r="G107" s="78"/>
    </row>
    <row r="108" spans="1:7" ht="15.6" hidden="1" x14ac:dyDescent="0.3">
      <c r="A108" s="10">
        <v>49</v>
      </c>
      <c r="B108" s="98"/>
      <c r="C108" s="94" t="s">
        <v>18</v>
      </c>
      <c r="D108" s="94">
        <v>10</v>
      </c>
      <c r="E108" s="95"/>
      <c r="F108" s="95"/>
      <c r="G108" s="78"/>
    </row>
    <row r="109" spans="1:7" ht="15.6" hidden="1" x14ac:dyDescent="0.3">
      <c r="A109" s="10">
        <v>50</v>
      </c>
      <c r="B109" s="98"/>
      <c r="C109" s="94" t="s">
        <v>18</v>
      </c>
      <c r="D109" s="94">
        <v>3</v>
      </c>
      <c r="E109" s="95"/>
      <c r="F109" s="95"/>
      <c r="G109" s="78"/>
    </row>
    <row r="110" spans="1:7" ht="15.6" hidden="1" x14ac:dyDescent="0.3">
      <c r="A110" s="10">
        <v>51</v>
      </c>
      <c r="B110" s="98"/>
      <c r="C110" s="94" t="s">
        <v>18</v>
      </c>
      <c r="D110" s="94">
        <v>3</v>
      </c>
      <c r="E110" s="95"/>
      <c r="F110" s="95"/>
      <c r="G110" s="78"/>
    </row>
    <row r="111" spans="1:7" ht="15.6" hidden="1" x14ac:dyDescent="0.3">
      <c r="A111" s="10">
        <v>52</v>
      </c>
      <c r="B111" s="98"/>
      <c r="C111" s="94" t="s">
        <v>18</v>
      </c>
      <c r="D111" s="94">
        <v>1</v>
      </c>
      <c r="E111" s="95"/>
      <c r="F111" s="95"/>
      <c r="G111" s="78"/>
    </row>
    <row r="112" spans="1:7" ht="15.6" hidden="1" x14ac:dyDescent="0.3">
      <c r="A112" s="10">
        <v>53</v>
      </c>
      <c r="B112" s="98"/>
      <c r="C112" s="94" t="s">
        <v>18</v>
      </c>
      <c r="D112" s="94">
        <v>1</v>
      </c>
      <c r="E112" s="95"/>
      <c r="F112" s="95"/>
      <c r="G112" s="78"/>
    </row>
    <row r="113" spans="1:8" ht="15.6" hidden="1" x14ac:dyDescent="0.3">
      <c r="A113" s="10">
        <v>54</v>
      </c>
      <c r="B113" s="98"/>
      <c r="C113" s="94" t="s">
        <v>18</v>
      </c>
      <c r="D113" s="94">
        <v>1</v>
      </c>
      <c r="E113" s="95"/>
      <c r="F113" s="95"/>
      <c r="G113" s="78"/>
    </row>
    <row r="114" spans="1:8" ht="15.6" hidden="1" x14ac:dyDescent="0.3">
      <c r="A114" s="10">
        <v>55</v>
      </c>
      <c r="B114" s="98"/>
      <c r="C114" s="94" t="s">
        <v>18</v>
      </c>
      <c r="D114" s="94">
        <v>2</v>
      </c>
      <c r="E114" s="95"/>
      <c r="F114" s="95"/>
      <c r="G114" s="78"/>
    </row>
    <row r="115" spans="1:8" ht="15.6" hidden="1" x14ac:dyDescent="0.3">
      <c r="A115" s="10">
        <v>56</v>
      </c>
      <c r="B115" s="98"/>
      <c r="C115" s="94" t="s">
        <v>18</v>
      </c>
      <c r="D115" s="94">
        <v>3</v>
      </c>
      <c r="E115" s="95"/>
      <c r="F115" s="95"/>
      <c r="G115" s="78"/>
    </row>
    <row r="116" spans="1:8" ht="15.6" hidden="1" x14ac:dyDescent="0.3">
      <c r="A116" s="10">
        <v>57</v>
      </c>
      <c r="B116" s="98"/>
      <c r="C116" s="94" t="s">
        <v>18</v>
      </c>
      <c r="D116" s="94">
        <v>3</v>
      </c>
      <c r="E116" s="95"/>
      <c r="F116" s="95"/>
      <c r="G116" s="78"/>
    </row>
    <row r="117" spans="1:8" ht="15.6" hidden="1" x14ac:dyDescent="0.3">
      <c r="A117" s="10">
        <v>58</v>
      </c>
      <c r="B117" s="98"/>
      <c r="C117" s="94" t="s">
        <v>18</v>
      </c>
      <c r="D117" s="94">
        <v>3</v>
      </c>
      <c r="E117" s="95"/>
      <c r="F117" s="95"/>
      <c r="G117" s="78"/>
    </row>
    <row r="118" spans="1:8" s="100" customFormat="1" ht="15.6" x14ac:dyDescent="0.3">
      <c r="A118" s="62" t="s">
        <v>55</v>
      </c>
      <c r="B118" s="63"/>
      <c r="C118" s="63"/>
      <c r="D118" s="63"/>
      <c r="E118" s="64"/>
      <c r="F118" s="99">
        <f>F99+SUM(F63:F93)+F94</f>
        <v>42377</v>
      </c>
      <c r="G118" s="57"/>
      <c r="H118" s="14"/>
    </row>
    <row r="119" spans="1:8" ht="15.6" hidden="1" x14ac:dyDescent="0.3">
      <c r="A119" s="65" t="s">
        <v>83</v>
      </c>
      <c r="B119" s="66"/>
      <c r="C119" s="66"/>
      <c r="D119" s="66"/>
      <c r="E119" s="66"/>
      <c r="F119" s="66"/>
      <c r="G119" s="67"/>
    </row>
    <row r="120" spans="1:8" ht="15.6" hidden="1" x14ac:dyDescent="0.3">
      <c r="A120" s="10">
        <v>21</v>
      </c>
      <c r="B120" s="38"/>
      <c r="C120" s="27" t="s">
        <v>18</v>
      </c>
      <c r="D120" s="27"/>
      <c r="E120" s="27"/>
      <c r="F120" s="13" t="s">
        <v>130</v>
      </c>
      <c r="G120" s="27"/>
    </row>
    <row r="121" spans="1:8" ht="15.6" hidden="1" x14ac:dyDescent="0.3">
      <c r="A121" s="10">
        <v>59</v>
      </c>
      <c r="B121" s="38"/>
      <c r="C121" s="27" t="s">
        <v>21</v>
      </c>
      <c r="D121" s="27"/>
      <c r="E121" s="27"/>
      <c r="F121" s="13">
        <f>D121*E121</f>
        <v>0</v>
      </c>
      <c r="G121" s="55">
        <v>244</v>
      </c>
    </row>
    <row r="122" spans="1:8" ht="15.6" hidden="1" x14ac:dyDescent="0.3">
      <c r="A122" s="10">
        <v>60</v>
      </c>
      <c r="B122" s="38"/>
      <c r="C122" s="27" t="s">
        <v>21</v>
      </c>
      <c r="D122" s="27"/>
      <c r="E122" s="27"/>
      <c r="F122" s="13">
        <f>D122*E122</f>
        <v>0</v>
      </c>
      <c r="G122" s="78"/>
    </row>
    <row r="123" spans="1:8" ht="15.6" hidden="1" x14ac:dyDescent="0.3">
      <c r="A123" s="85">
        <v>61</v>
      </c>
      <c r="B123" s="38"/>
      <c r="C123" s="27" t="s">
        <v>21</v>
      </c>
      <c r="D123" s="27"/>
      <c r="E123" s="27"/>
      <c r="F123" s="13">
        <f>D123*E123</f>
        <v>0</v>
      </c>
      <c r="G123" s="78"/>
    </row>
    <row r="124" spans="1:8" ht="15.6" hidden="1" x14ac:dyDescent="0.3">
      <c r="A124" s="85">
        <v>62</v>
      </c>
      <c r="B124" s="38"/>
      <c r="C124" s="27" t="s">
        <v>18</v>
      </c>
      <c r="D124" s="27"/>
      <c r="E124" s="27"/>
      <c r="F124" s="13">
        <f>D124*E124</f>
        <v>0</v>
      </c>
      <c r="G124" s="78"/>
    </row>
    <row r="125" spans="1:8" ht="15.6" hidden="1" x14ac:dyDescent="0.3">
      <c r="A125" s="10">
        <v>63</v>
      </c>
      <c r="B125" s="38"/>
      <c r="C125" s="27" t="s">
        <v>85</v>
      </c>
      <c r="D125" s="27"/>
      <c r="E125" s="27"/>
      <c r="F125" s="13">
        <f>D125*E125</f>
        <v>0</v>
      </c>
      <c r="G125" s="78"/>
    </row>
    <row r="126" spans="1:8" s="100" customFormat="1" ht="15.6" hidden="1" x14ac:dyDescent="0.3">
      <c r="A126" s="62" t="s">
        <v>131</v>
      </c>
      <c r="B126" s="63"/>
      <c r="C126" s="63"/>
      <c r="D126" s="63"/>
      <c r="E126" s="64"/>
      <c r="F126" s="99">
        <f>SUM(F120:F125)</f>
        <v>0</v>
      </c>
      <c r="G126" s="57"/>
    </row>
    <row r="127" spans="1:8" ht="15.6" hidden="1" x14ac:dyDescent="0.3">
      <c r="A127" s="65" t="s">
        <v>95</v>
      </c>
      <c r="B127" s="66"/>
      <c r="C127" s="66"/>
      <c r="D127" s="66"/>
      <c r="E127" s="66"/>
      <c r="F127" s="66"/>
      <c r="G127" s="67"/>
    </row>
    <row r="128" spans="1:8" ht="15.6" hidden="1" x14ac:dyDescent="0.3">
      <c r="A128" s="85">
        <v>64</v>
      </c>
      <c r="B128" s="27" t="s">
        <v>96</v>
      </c>
      <c r="C128" s="27" t="s">
        <v>85</v>
      </c>
      <c r="D128" s="27"/>
      <c r="E128" s="27"/>
      <c r="F128" s="101">
        <f>D128*E128</f>
        <v>0</v>
      </c>
      <c r="G128" s="55">
        <v>244</v>
      </c>
    </row>
    <row r="129" spans="1:18" s="100" customFormat="1" ht="15.6" hidden="1" x14ac:dyDescent="0.3">
      <c r="A129" s="62" t="s">
        <v>55</v>
      </c>
      <c r="B129" s="63"/>
      <c r="C129" s="63"/>
      <c r="D129" s="63"/>
      <c r="E129" s="64"/>
      <c r="F129" s="99">
        <f>F128</f>
        <v>0</v>
      </c>
      <c r="G129" s="57"/>
    </row>
    <row r="130" spans="1:18" ht="15.6" hidden="1" x14ac:dyDescent="0.3">
      <c r="A130" s="65" t="s">
        <v>132</v>
      </c>
      <c r="B130" s="66"/>
      <c r="C130" s="66"/>
      <c r="D130" s="66"/>
      <c r="E130" s="66"/>
      <c r="F130" s="66"/>
      <c r="G130" s="67"/>
    </row>
    <row r="131" spans="1:18" ht="15.6" hidden="1" x14ac:dyDescent="0.3">
      <c r="A131" s="102">
        <v>65</v>
      </c>
      <c r="B131" s="27"/>
      <c r="C131" s="27" t="s">
        <v>85</v>
      </c>
      <c r="D131" s="27"/>
      <c r="E131" s="27"/>
      <c r="F131" s="13">
        <f>D131*E131</f>
        <v>0</v>
      </c>
      <c r="G131" s="55">
        <v>244</v>
      </c>
    </row>
    <row r="132" spans="1:18" s="100" customFormat="1" ht="15.6" hidden="1" x14ac:dyDescent="0.3">
      <c r="A132" s="62" t="s">
        <v>55</v>
      </c>
      <c r="B132" s="63"/>
      <c r="C132" s="63"/>
      <c r="D132" s="63"/>
      <c r="E132" s="64"/>
      <c r="F132" s="99">
        <f>F131</f>
        <v>0</v>
      </c>
      <c r="G132" s="57"/>
    </row>
    <row r="133" spans="1:18" ht="15.6" x14ac:dyDescent="0.3">
      <c r="A133" s="46" t="s">
        <v>98</v>
      </c>
      <c r="B133" s="47"/>
      <c r="C133" s="47"/>
      <c r="D133" s="47"/>
      <c r="E133" s="48"/>
      <c r="F133" s="36">
        <f>F61+F118+F126+F129+F132</f>
        <v>200376</v>
      </c>
      <c r="G133" s="27"/>
      <c r="N133" t="s">
        <v>99</v>
      </c>
      <c r="P133" s="15">
        <f>200376-F133</f>
        <v>0</v>
      </c>
      <c r="R133" s="37"/>
    </row>
    <row r="134" spans="1:18" ht="15.6" x14ac:dyDescent="0.3">
      <c r="F134" s="39"/>
      <c r="I134">
        <v>748526</v>
      </c>
      <c r="J134" t="s">
        <v>100</v>
      </c>
    </row>
    <row r="135" spans="1:18" x14ac:dyDescent="0.3">
      <c r="P135" s="15"/>
    </row>
    <row r="136" spans="1:18" x14ac:dyDescent="0.3">
      <c r="D136" s="41"/>
      <c r="E136" s="42"/>
      <c r="F136" s="41"/>
    </row>
    <row r="137" spans="1:18" x14ac:dyDescent="0.3">
      <c r="D137" s="41"/>
      <c r="E137" s="41"/>
      <c r="F137" s="44"/>
    </row>
    <row r="138" spans="1:18" x14ac:dyDescent="0.3">
      <c r="C138" s="15">
        <f>200376-F133</f>
        <v>0</v>
      </c>
      <c r="D138" s="58"/>
      <c r="E138" s="58"/>
      <c r="F138" s="45"/>
    </row>
    <row r="139" spans="1:18" x14ac:dyDescent="0.3">
      <c r="D139" s="41"/>
      <c r="E139" s="41"/>
      <c r="F139" s="41"/>
    </row>
    <row r="140" spans="1:18" x14ac:dyDescent="0.3">
      <c r="D140" s="41"/>
      <c r="E140" s="41"/>
      <c r="F140" s="41"/>
    </row>
  </sheetData>
  <mergeCells count="40">
    <mergeCell ref="G131:G132"/>
    <mergeCell ref="A132:E132"/>
    <mergeCell ref="A133:E133"/>
    <mergeCell ref="D138:E138"/>
    <mergeCell ref="G121:G126"/>
    <mergeCell ref="A126:E126"/>
    <mergeCell ref="A127:G127"/>
    <mergeCell ref="G128:G129"/>
    <mergeCell ref="A129:E129"/>
    <mergeCell ref="A130:G130"/>
    <mergeCell ref="O32:Q32"/>
    <mergeCell ref="A61:E61"/>
    <mergeCell ref="A62:G62"/>
    <mergeCell ref="G63:G118"/>
    <mergeCell ref="A118:E118"/>
    <mergeCell ref="A119:G119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B6:F6"/>
    <mergeCell ref="B7:F7"/>
    <mergeCell ref="B8:F8"/>
    <mergeCell ref="B9:F9"/>
    <mergeCell ref="A12:G12"/>
    <mergeCell ref="G13:G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ШКОЛА +</vt:lpstr>
      <vt:lpstr>САД+</vt:lpstr>
      <vt:lpstr>' ШКОЛА +'!Область_печати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ralko</dc:creator>
  <cp:lastModifiedBy>ralko</cp:lastModifiedBy>
  <dcterms:created xsi:type="dcterms:W3CDTF">2024-11-01T23:48:50Z</dcterms:created>
  <dcterms:modified xsi:type="dcterms:W3CDTF">2024-11-01T23:48:50Z</dcterms:modified>
</cp:coreProperties>
</file>